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21840" windowHeight="11595" activeTab="0"/>
  </bookViews>
  <sheets>
    <sheet name="звіт з 01.01.2020" sheetId="1" r:id="rId1"/>
  </sheets>
  <definedNames>
    <definedName name="_xlnm._FilterDatabase" localSheetId="0" hidden="1">'звіт з 01.01.2020'!$A$51:$Z$100</definedName>
    <definedName name="_xlnm.Print_Area" localSheetId="0">'звіт з 01.01.2020'!$A$1:$M$109</definedName>
  </definedNames>
  <calcPr fullCalcOnLoad="1"/>
</workbook>
</file>

<file path=xl/sharedStrings.xml><?xml version="1.0" encoding="utf-8"?>
<sst xmlns="http://schemas.openxmlformats.org/spreadsheetml/2006/main" count="391" uniqueCount="151">
  <si>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</si>
  <si>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</si>
  <si>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</si>
  <si>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</si>
  <si>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</si>
  <si>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</si>
  <si>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</si>
  <si>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</si>
  <si>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</si>
  <si>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</si>
  <si>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</si>
  <si>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</si>
  <si>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</si>
  <si>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</si>
  <si>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</si>
  <si>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</si>
  <si>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</si>
  <si>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</si>
  <si>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</si>
  <si>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</si>
  <si>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</si>
  <si>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</si>
  <si>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</si>
  <si>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</si>
  <si>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(код)</t>
  </si>
  <si>
    <t>Ціль державної політики</t>
  </si>
  <si>
    <t>гривень</t>
  </si>
  <si>
    <t>4. Цілі державної політики, на досягнення яких спрямовано реалізацію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</si>
  <si>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</si>
  <si>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</si>
  <si>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</si>
  <si>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</si>
  <si>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</si>
  <si>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</si>
  <si>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</si>
  <si>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</si>
  <si>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____________</t>
  </si>
  <si>
    <t>* Зазначаються всі напрями використання бюджетних коштів, затверджені у паспорті бюджетної програми.</t>
  </si>
  <si>
    <t>(КТПКВК МБ)(код)</t>
  </si>
  <si>
    <t>ЗАТВЕРДЖЕНО
Наказ Міністерства фінансів України 26 серпня 2014 року № 836
(у редакції наказу Міністерства фінансів Українивід 29 грудня 2018 року № 1209)</t>
  </si>
  <si>
    <t>1.1</t>
  </si>
  <si>
    <t>грн.</t>
  </si>
  <si>
    <t>2.1</t>
  </si>
  <si>
    <t>3.1</t>
  </si>
  <si>
    <t>4.1</t>
  </si>
  <si>
    <t>%</t>
  </si>
  <si>
    <t>(підпис)</t>
  </si>
  <si>
    <t>-</t>
  </si>
  <si>
    <t>Виконання нормативного (запланованого) обсягу робіт</t>
  </si>
  <si>
    <t>(Власне імя ПРІЗВИЩЕ)</t>
  </si>
  <si>
    <t>про виконання паспорта бюджетної програми місцевого бюджету на 2021 рік</t>
  </si>
  <si>
    <t>Департамент капітального будівництва та житлово-комунального господарства Мелітопольської міської ради Запорізької області</t>
  </si>
  <si>
    <t>Директор департаменту капітального будівництва та житлово-комунального господарства Мелітопольської міської ради Запорізької області</t>
  </si>
  <si>
    <t>Вікторія РЕПАШЕВСЬКА</t>
  </si>
  <si>
    <t>Ірина НАУМЕНКО</t>
  </si>
  <si>
    <t>Начальник відділу бухгалтерського обліку та звітності - головний бухгалтер</t>
  </si>
  <si>
    <t>Кількість об’єктів</t>
  </si>
  <si>
    <t>од.</t>
  </si>
  <si>
    <t>План</t>
  </si>
  <si>
    <t>Фінансова звітність</t>
  </si>
  <si>
    <t>1.2</t>
  </si>
  <si>
    <t>1.3</t>
  </si>
  <si>
    <t>1.4</t>
  </si>
  <si>
    <t>0490</t>
  </si>
  <si>
    <t>Реконструкція, будівництво об’єктів комунальної власності міста, житлових будинків, вулично-дорожньої мережі міста, а саме: вулиць, доріг, площ, проїзної частини, пішохідних доріжок, велосипедних доріжок, тротуарів, внутрішньоквартальних проїздів,  зливової каналізації, водовідведення, здійснення природоохоронних заходів</t>
  </si>
  <si>
    <t>Капітальні вкладення</t>
  </si>
  <si>
    <t>1.5</t>
  </si>
  <si>
    <t>1.6</t>
  </si>
  <si>
    <t>Реалізація проектів в рамках Надзвичайної кредитної програми для відновлення України</t>
  </si>
  <si>
    <t>Забезпечення належного функціонування та ефективної експлуатації  об’єктів  комунальної власності міста, житлових будинків, вулично-дорожньої мережі міста, а саме: вулиць, доріг площ, проїзної частини, пішохідних доріжок, велосипедних доріжок, тротуарів, внутрішньоквартальних проїздів, зливової каналізації, водовідведення, покращення умов виховання, навчання та  проживання мешканців міста</t>
  </si>
  <si>
    <t xml:space="preserve">5. Мета бюджетної програми: забезпечення належного функціонування та ефективної експлуатації  об’єктів  комунальної власності міста, житлових будинків, вуличної-дорожньої мережі міста, а саме: вулиць, доріг площ, проїзної частини, пішохідних доріжок, велосипедних доріжок, тротуарів, внутрішньоквартальних проїздів, зливової каналізації, покращення умов виховання, навчання та  проживання мешканців міста. </t>
  </si>
  <si>
    <t>Капітальний ремонт об’єктів комунальної власності міста, житлових будинків, вуличної-дорожньої мережі міста, а саме: вулиць, доріг площ, проїзної частини, пішохідних доріжок, велосипедних доріжок, тротуарів, внутрішньоквартальних проїздів, капітальний ремонт зливової каналізації</t>
  </si>
  <si>
    <t>Капітальні видатки</t>
  </si>
  <si>
    <t>Дошкільний навчальний заклад № 8 "Зірочка",                   по вул. Гвардійська, 26/1, у м. Мелітополь - капітальний ремонт (коригування)</t>
  </si>
  <si>
    <t xml:space="preserve">План </t>
  </si>
  <si>
    <t>Загальноосвітня школа І-ІІІ ступеня № 8,  по вул. Михайла Оратовського, 147,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</si>
  <si>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</si>
  <si>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Ломоносова,199, м. Мелітополь, Запорізька область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</si>
  <si>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</si>
  <si>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</si>
  <si>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1.7</t>
  </si>
  <si>
    <t>Комунальне некомерційне підприємство «Мелітопольський міський пологовий будинок», по                          вул. Кізіярській, 37, у м. Мелітополь – капітальний ремонт</t>
  </si>
  <si>
    <t>1.8</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</si>
  <si>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</si>
  <si>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1.9</t>
  </si>
  <si>
    <t>Палац культури ім. Т.Г. Шевченка відділу культури Мелітопольської міської ради Запорізької області, майдан Перемоги, 4,м. Мелітополь, Запорізька область - капітальний ремонт</t>
  </si>
  <si>
    <t>1.10</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</si>
  <si>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</si>
  <si>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1.11</t>
  </si>
  <si>
    <t>1.12</t>
  </si>
  <si>
    <t>Комунальний заклад "Дитячо-юнацька спортивна школа № 1" Мелітопольської міської ради Запорізької області, вул. Героїв України, 53, м. Мелітополь Запорізька область - капітальний ремонт</t>
  </si>
  <si>
    <t>1.13</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</si>
  <si>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</si>
  <si>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1.14</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</si>
  <si>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</si>
  <si>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1.15</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</si>
  <si>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t>
  </si>
  <si>
    <t>1.16</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</si>
  <si>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</si>
  <si>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1.17</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</si>
  <si>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</si>
  <si>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1.18</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</si>
  <si>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</si>
  <si>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1.19</t>
  </si>
  <si>
    <t>Мелітопольська загальноосвітня школа І-ІІІ ступеня     № 20 Мелітопольської міської ради Запорізької області, вул. Сєрова, 62-а, м. Мелітополь, Запорізька область - капітальний ремонт</t>
  </si>
  <si>
    <t>1.20</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</si>
  <si>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</si>
  <si>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1.21</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</si>
  <si>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</si>
  <si>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1.22</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</si>
  <si>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</si>
  <si>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1.23</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</si>
  <si>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</si>
  <si>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1.24</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</si>
  <si>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</si>
  <si>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1.25</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</si>
  <si>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</si>
  <si>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1.26</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</si>
  <si>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</si>
  <si>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1.27</t>
  </si>
  <si>
    <t>Дошкільний навчальний заклад  № 47 «Берізка» Мелітопольської міської ради Запорізької області, вул. Інтеркультурна, 141,  м. Мелітополь, Запорізька область - капітальний ремонт</t>
  </si>
  <si>
    <t>1.28</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</si>
  <si>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</si>
  <si>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1.29</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</si>
  <si>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</si>
  <si>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1.30</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</si>
  <si>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</si>
  <si>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1.31</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</si>
  <si>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</si>
  <si>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1.32</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</si>
  <si>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</si>
  <si>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1.33</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</si>
  <si>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</si>
  <si>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1.34</t>
  </si>
  <si>
    <t>Майновий комплекс стадіон “Машинобудівник”, вул. Ломоносова, 215, м. Мелітополь, Запорізька область - капітальний ремонт</t>
  </si>
  <si>
    <t>1.35</t>
  </si>
  <si>
    <t>Автомобільний міст (шляхопровод) по вул. Інтеркультурній м. Мелітополь, Запорізька область – капітальний ремонт</t>
  </si>
  <si>
    <t>1.36</t>
  </si>
  <si>
    <t>Комунальне некомерційне підприємство "Центр надання соціальних послуг та медичної реабілітації" Мелітопольської міської ради Запорізької області, вул. Вакуленчука, 30, м. Мелітополь, Запорізька область - капітальний ремонт</t>
  </si>
  <si>
    <t>1.37</t>
  </si>
  <si>
    <t>Підрозділ "Лікарня невідкладних станів" комунального некомерційного підприємства "Територійальне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</si>
  <si>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</si>
  <si>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3.2</t>
  </si>
  <si>
    <t>Проектно-кошторисна документація/розрахунок</t>
  </si>
  <si>
    <r>
      <t>Середня вартість реконструкції  об</t>
    </r>
    <r>
      <rPr>
        <sz val="12"/>
        <color indexed="8"/>
        <rFont val="Calibri"/>
        <family val="2"/>
      </rPr>
      <t>'</t>
    </r>
    <r>
      <rPr>
        <sz val="12"/>
        <color indexed="8"/>
        <rFont val="Times New Roman"/>
        <family val="1"/>
      </rPr>
      <t xml:space="preserve">єкту </t>
    </r>
  </si>
  <si>
    <r>
      <t>Середня вартість капітального ремонту об</t>
    </r>
    <r>
      <rPr>
        <sz val="12"/>
        <color indexed="8"/>
        <rFont val="Calibri"/>
        <family val="2"/>
      </rPr>
      <t>'</t>
    </r>
    <r>
      <rPr>
        <sz val="12"/>
        <color indexed="8"/>
        <rFont val="Times New Roman"/>
        <family val="1"/>
      </rPr>
      <t xml:space="preserve">єкту </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</si>
  <si>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Розбіжності між затвердженими та досягнутими результативними показниками виникли у зв'язку з раціональним використанням бюджетних коштів та перенесенням виконання ПВР, експертизи та робіт за деякими об'єктами на 2022 рік</t>
    </r>
  </si>
  <si>
    <r>
      <t xml:space="preserve">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t>
    </r>
    <r>
      <rPr>
        <b/>
        <i/>
        <sz val="12"/>
        <color indexed="8"/>
        <rFont val="Times New Roman"/>
        <family val="1"/>
      </rPr>
      <t>Розбіжності між затвердженими та досягнутими результативними показниками виникли у зв'язку з раціональним використанням бюджетних коштів та перенесенням виконання ПВР, експертизи та робіт за деякими об'єктами на 2022 рік</t>
    </r>
  </si>
  <si>
    <r>
      <t xml:space="preserve">Пояснення щодо причин розбіжностей між фактичними та затвердженими результативними показниками
</t>
    </r>
    <r>
      <rPr>
        <b/>
        <i/>
        <sz val="12"/>
        <color indexed="8"/>
        <rFont val="Times New Roman"/>
        <family val="1"/>
      </rPr>
      <t>Розбіжності між затвердженими та досягнутими результативними показниками виникли у зв'язку з 
перенесенням виконання ПВР, експертизи та робіт за деякими об'єктами на 2022 рік</t>
    </r>
  </si>
  <si>
    <r>
      <t xml:space="preserve">Аналіз стану виконання результативних показників
</t>
    </r>
    <r>
      <rPr>
        <b/>
        <i/>
        <sz val="12"/>
        <color indexed="8"/>
        <rFont val="Times New Roman"/>
        <family val="1"/>
      </rPr>
      <t>Враховуючи виконання результативних показників мету програми досягнуто частково</t>
    </r>
  </si>
  <si>
    <r>
      <t xml:space="preserve">10. Узагальнений висновок про виконання бюджетної програми. </t>
    </r>
    <r>
      <rPr>
        <b/>
        <i/>
        <sz val="12"/>
        <color indexed="8"/>
        <rFont val="Times New Roman"/>
        <family val="1"/>
      </rPr>
      <t>Результатами виконання програми у 2021 році, та продовження робіт у 2022 році стане забезпечення належного функціонування та ефективної експлуатації об’єктів комунальної власності міста.</t>
    </r>
  </si>
</sst>
</file>

<file path=xl/styles.xml><?xml version="1.0" encoding="utf-8"?>
<styleSheet xmlns="http://schemas.openxmlformats.org/spreadsheetml/2006/main">
  <numFmts count="2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000"/>
    <numFmt numFmtId="178" formatCode="0.0000000"/>
    <numFmt numFmtId="179" formatCode="0.000000"/>
    <numFmt numFmtId="180" formatCode="0.00000"/>
    <numFmt numFmtId="181" formatCode="0.0000"/>
    <numFmt numFmtId="182" formatCode="0.000"/>
  </numFmts>
  <fonts count="54">
    <font>
      <sz val="11"/>
      <color theme="1"/>
      <name val="Calibri"/>
      <family val="2"/>
    </font>
    <font>
      <sz val="11"/>
      <color indexed="8"/>
      <name val="Calibri"/>
      <family val="2"/>
    </font>
    <font>
      <b/>
      <i/>
      <sz val="12"/>
      <color indexed="8"/>
      <name val="Times New Roman"/>
      <family val="1"/>
    </font>
    <font>
      <sz val="12"/>
      <color indexed="8"/>
      <name val="Times New Roman"/>
      <family val="1"/>
    </font>
    <font>
      <sz val="11"/>
      <name val="Times New Roman"/>
      <family val="1"/>
    </font>
    <font>
      <sz val="10"/>
      <name val="Times New Roman"/>
      <family val="1"/>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12"/>
      <color indexed="8"/>
      <name val="Times New Roman"/>
      <family val="1"/>
    </font>
    <font>
      <sz val="11"/>
      <color indexed="8"/>
      <name val="Times New Roman"/>
      <family val="1"/>
    </font>
    <font>
      <sz val="10"/>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rgb="FF000000"/>
      <name val="Times New Roman"/>
      <family val="1"/>
    </font>
    <font>
      <sz val="11"/>
      <color theme="1"/>
      <name val="Times New Roman"/>
      <family val="1"/>
    </font>
    <font>
      <b/>
      <sz val="12"/>
      <color rgb="FF000000"/>
      <name val="Times New Roman"/>
      <family val="1"/>
    </font>
    <font>
      <sz val="10"/>
      <color rgb="FF000000"/>
      <name val="Times New Roman"/>
      <family val="1"/>
    </font>
    <font>
      <sz val="12"/>
      <color rgb="FF000000"/>
      <name val="Times New Roman"/>
      <family val="1"/>
    </font>
    <font>
      <sz val="8"/>
      <color theme="1"/>
      <name val="Times New Roman"/>
      <family val="1"/>
    </font>
    <font>
      <b/>
      <sz val="12"/>
      <color theme="1"/>
      <name val="Times New Roman"/>
      <family val="1"/>
    </font>
    <font>
      <b/>
      <i/>
      <sz val="12"/>
      <color theme="1"/>
      <name val="Times New Roman"/>
      <family val="1"/>
    </font>
    <font>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59">
    <xf numFmtId="0" fontId="0" fillId="0" borderId="0" xfId="0" applyFont="1" applyAlignment="1">
      <alignment/>
    </xf>
    <xf numFmtId="0" fontId="44" fillId="0" borderId="0" xfId="0" applyFont="1" applyFill="1" applyAlignment="1">
      <alignment/>
    </xf>
    <xf numFmtId="0" fontId="45" fillId="0" borderId="10"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7" fillId="0" borderId="0" xfId="0" applyFont="1" applyFill="1" applyAlignment="1">
      <alignment horizontal="left" vertical="center" wrapText="1"/>
    </xf>
    <xf numFmtId="4" fontId="4" fillId="0" borderId="10" xfId="0" applyNumberFormat="1" applyFont="1" applyFill="1" applyBorder="1" applyAlignment="1">
      <alignment horizontal="center" vertical="center"/>
    </xf>
    <xf numFmtId="0" fontId="48" fillId="0" borderId="11" xfId="0" applyFont="1" applyFill="1" applyBorder="1" applyAlignment="1">
      <alignment vertical="center" wrapText="1"/>
    </xf>
    <xf numFmtId="0" fontId="46" fillId="0" borderId="10" xfId="0" applyFont="1" applyFill="1" applyBorder="1" applyAlignment="1">
      <alignment horizontal="center" vertical="center" wrapText="1"/>
    </xf>
    <xf numFmtId="4" fontId="45" fillId="0" borderId="10" xfId="0" applyNumberFormat="1" applyFont="1" applyFill="1" applyBorder="1" applyAlignment="1">
      <alignment horizontal="center" vertical="center" wrapText="1"/>
    </xf>
    <xf numFmtId="0" fontId="48" fillId="0" borderId="10" xfId="0" applyFont="1" applyFill="1" applyBorder="1" applyAlignment="1">
      <alignment vertical="center" wrapText="1"/>
    </xf>
    <xf numFmtId="4" fontId="4" fillId="0" borderId="10" xfId="0" applyNumberFormat="1" applyFont="1" applyFill="1" applyBorder="1" applyAlignment="1">
      <alignment horizontal="center" vertical="center" wrapText="1"/>
    </xf>
    <xf numFmtId="0" fontId="48" fillId="0" borderId="12" xfId="0" applyFont="1" applyFill="1" applyBorder="1" applyAlignment="1">
      <alignment vertical="center" wrapText="1"/>
    </xf>
    <xf numFmtId="0" fontId="5" fillId="0" borderId="10" xfId="0" applyFont="1" applyFill="1" applyBorder="1" applyAlignment="1">
      <alignment vertical="center" wrapText="1"/>
    </xf>
    <xf numFmtId="0" fontId="5" fillId="0" borderId="10" xfId="0" applyNumberFormat="1" applyFont="1" applyFill="1" applyBorder="1" applyAlignment="1">
      <alignment vertical="center" wrapText="1"/>
    </xf>
    <xf numFmtId="2" fontId="5" fillId="0" borderId="10" xfId="0" applyNumberFormat="1" applyFont="1" applyFill="1" applyBorder="1" applyAlignment="1">
      <alignment vertical="center" wrapText="1"/>
    </xf>
    <xf numFmtId="49" fontId="44" fillId="0" borderId="10" xfId="0" applyNumberFormat="1" applyFont="1" applyFill="1" applyBorder="1" applyAlignment="1">
      <alignment horizontal="center" vertical="center" wrapText="1"/>
    </xf>
    <xf numFmtId="0" fontId="49" fillId="0" borderId="10" xfId="0" applyFont="1" applyFill="1" applyBorder="1" applyAlignment="1">
      <alignment vertical="center" wrapText="1"/>
    </xf>
    <xf numFmtId="0" fontId="44"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4" fontId="49" fillId="0" borderId="10" xfId="0" applyNumberFormat="1" applyFont="1" applyFill="1" applyBorder="1" applyAlignment="1">
      <alignment horizontal="center" vertical="center" wrapText="1"/>
    </xf>
    <xf numFmtId="4" fontId="44" fillId="0" borderId="0" xfId="0" applyNumberFormat="1" applyFont="1" applyFill="1" applyAlignment="1">
      <alignment/>
    </xf>
    <xf numFmtId="0" fontId="5" fillId="0" borderId="10" xfId="0" applyFont="1" applyFill="1" applyBorder="1" applyAlignment="1">
      <alignment horizontal="left" vertical="center" wrapText="1"/>
    </xf>
    <xf numFmtId="0" fontId="50" fillId="0" borderId="13" xfId="0" applyFont="1" applyFill="1" applyBorder="1" applyAlignment="1">
      <alignment horizontal="center" vertical="top"/>
    </xf>
    <xf numFmtId="0" fontId="51" fillId="0" borderId="14" xfId="0" applyFont="1" applyFill="1" applyBorder="1" applyAlignment="1">
      <alignment horizontal="center"/>
    </xf>
    <xf numFmtId="0" fontId="44" fillId="0" borderId="14" xfId="0" applyFont="1" applyFill="1" applyBorder="1" applyAlignment="1">
      <alignment horizontal="center"/>
    </xf>
    <xf numFmtId="0" fontId="49" fillId="0" borderId="12" xfId="0" applyFont="1" applyFill="1" applyBorder="1" applyAlignment="1">
      <alignment horizontal="left" vertical="center" wrapText="1"/>
    </xf>
    <xf numFmtId="0" fontId="49" fillId="0" borderId="13" xfId="0" applyFont="1" applyFill="1" applyBorder="1" applyAlignment="1">
      <alignment horizontal="left" vertical="center" wrapText="1"/>
    </xf>
    <xf numFmtId="0" fontId="47" fillId="0" borderId="0" xfId="0" applyFont="1" applyFill="1" applyAlignment="1">
      <alignment horizontal="left" vertical="center" wrapText="1"/>
    </xf>
    <xf numFmtId="0" fontId="50" fillId="0" borderId="0" xfId="0" applyFont="1" applyFill="1" applyAlignment="1">
      <alignment horizontal="left" vertical="top" wrapText="1"/>
    </xf>
    <xf numFmtId="0" fontId="47" fillId="0" borderId="0" xfId="0" applyFont="1" applyFill="1" applyAlignment="1">
      <alignment horizontal="center" vertical="center"/>
    </xf>
    <xf numFmtId="0" fontId="49" fillId="0" borderId="0" xfId="0" applyFont="1" applyFill="1" applyAlignment="1">
      <alignment horizontal="center" vertical="center" wrapText="1"/>
    </xf>
    <xf numFmtId="0" fontId="49" fillId="0" borderId="14" xfId="0" applyFont="1" applyFill="1" applyBorder="1" applyAlignment="1">
      <alignment horizontal="center" vertical="center" wrapText="1"/>
    </xf>
    <xf numFmtId="0" fontId="49" fillId="0" borderId="0" xfId="0" applyFont="1" applyFill="1" applyAlignment="1">
      <alignment vertical="center" wrapText="1"/>
    </xf>
    <xf numFmtId="0" fontId="52" fillId="0" borderId="14" xfId="0" applyFont="1" applyFill="1" applyBorder="1" applyAlignment="1">
      <alignment horizontal="center"/>
    </xf>
    <xf numFmtId="0" fontId="49" fillId="0" borderId="0" xfId="0" applyFont="1" applyFill="1" applyAlignment="1">
      <alignment horizontal="center" vertical="top" wrapText="1"/>
    </xf>
    <xf numFmtId="0" fontId="49" fillId="0" borderId="0" xfId="0" applyFont="1" applyFill="1" applyAlignment="1">
      <alignment horizontal="center" vertical="top" wrapText="1"/>
    </xf>
    <xf numFmtId="0" fontId="49" fillId="0" borderId="0" xfId="0" applyFont="1" applyFill="1" applyBorder="1" applyAlignment="1">
      <alignment horizontal="center" vertical="top" wrapText="1"/>
    </xf>
    <xf numFmtId="49" fontId="49" fillId="0" borderId="14" xfId="0" applyNumberFormat="1"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0" xfId="0" applyFont="1" applyFill="1" applyAlignment="1">
      <alignment vertical="center" wrapText="1"/>
    </xf>
    <xf numFmtId="0" fontId="49" fillId="0" borderId="0" xfId="0" applyFont="1" applyFill="1" applyAlignment="1">
      <alignment/>
    </xf>
    <xf numFmtId="0" fontId="49" fillId="0" borderId="10" xfId="0" applyFont="1" applyFill="1" applyBorder="1" applyAlignment="1">
      <alignment horizontal="center" vertical="center" wrapText="1"/>
    </xf>
    <xf numFmtId="0" fontId="49" fillId="0" borderId="11" xfId="0" applyFont="1" applyFill="1" applyBorder="1" applyAlignment="1">
      <alignment horizontal="left" vertical="center" wrapText="1"/>
    </xf>
    <xf numFmtId="0" fontId="49" fillId="0" borderId="15" xfId="0" applyFont="1" applyFill="1" applyBorder="1" applyAlignment="1">
      <alignment horizontal="left" vertical="center" wrapText="1"/>
    </xf>
    <xf numFmtId="0" fontId="49" fillId="0" borderId="16" xfId="0" applyFont="1" applyFill="1" applyBorder="1" applyAlignment="1">
      <alignment horizontal="left" vertical="center" wrapText="1"/>
    </xf>
    <xf numFmtId="0" fontId="49" fillId="0" borderId="0" xfId="0" applyFont="1" applyFill="1" applyAlignment="1">
      <alignment horizontal="left" vertical="center" wrapText="1"/>
    </xf>
    <xf numFmtId="0" fontId="49" fillId="0" borderId="0" xfId="0" applyFont="1" applyFill="1" applyAlignment="1">
      <alignment vertical="center"/>
    </xf>
    <xf numFmtId="0" fontId="49"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11" xfId="0" applyFont="1" applyFill="1" applyBorder="1" applyAlignment="1">
      <alignment horizontal="center" vertical="top" wrapText="1"/>
    </xf>
    <xf numFmtId="0" fontId="49" fillId="0" borderId="15" xfId="0" applyFont="1" applyFill="1" applyBorder="1" applyAlignment="1">
      <alignment horizontal="center" vertical="top" wrapText="1"/>
    </xf>
    <xf numFmtId="0" fontId="49" fillId="0" borderId="16" xfId="0" applyFont="1" applyFill="1" applyBorder="1" applyAlignment="1">
      <alignment horizontal="center" vertical="top" wrapText="1"/>
    </xf>
    <xf numFmtId="49" fontId="49" fillId="0" borderId="10" xfId="0" applyNumberFormat="1" applyFont="1" applyFill="1" applyBorder="1" applyAlignment="1">
      <alignment horizontal="center" vertical="center" wrapText="1"/>
    </xf>
    <xf numFmtId="0" fontId="44" fillId="0" borderId="17" xfId="0" applyFont="1" applyFill="1" applyBorder="1" applyAlignment="1">
      <alignment vertical="center" wrapText="1"/>
    </xf>
    <xf numFmtId="0" fontId="44" fillId="0" borderId="17" xfId="0" applyFont="1" applyFill="1" applyBorder="1" applyAlignment="1">
      <alignment horizontal="center" vertical="center" wrapText="1"/>
    </xf>
    <xf numFmtId="1" fontId="49" fillId="0" borderId="10" xfId="0" applyNumberFormat="1" applyFont="1" applyFill="1" applyBorder="1" applyAlignment="1">
      <alignment horizontal="center" vertical="center" wrapText="1"/>
    </xf>
    <xf numFmtId="1" fontId="44" fillId="0" borderId="17" xfId="0" applyNumberFormat="1" applyFont="1" applyFill="1" applyBorder="1" applyAlignment="1">
      <alignment horizontal="center" vertical="center" wrapText="1"/>
    </xf>
    <xf numFmtId="0" fontId="53" fillId="0" borderId="0" xfId="0" applyFont="1" applyFill="1" applyAlignment="1">
      <alignment vertical="top"/>
    </xf>
    <xf numFmtId="0" fontId="53" fillId="0" borderId="0" xfId="0"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09"/>
  <sheetViews>
    <sheetView tabSelected="1" view="pageBreakPreview" zoomScale="90" zoomScaleSheetLayoutView="90" zoomScalePageLayoutView="0" workbookViewId="0" topLeftCell="A93">
      <selection activeCell="N98" sqref="N98"/>
    </sheetView>
  </sheetViews>
  <sheetFormatPr defaultColWidth="9.140625" defaultRowHeight="15"/>
  <cols>
    <col min="1" max="1" width="4.421875" style="1" customWidth="1"/>
    <col min="2" max="2" width="18.28125" style="1" customWidth="1"/>
    <col min="3" max="3" width="10.57421875" style="1" customWidth="1"/>
    <col min="4" max="4" width="15.7109375" style="1" customWidth="1"/>
    <col min="5" max="5" width="15.28125" style="1" customWidth="1"/>
    <col min="6" max="6" width="13.00390625" style="1" customWidth="1"/>
    <col min="7" max="7" width="14.421875" style="1" customWidth="1"/>
    <col min="8" max="8" width="14.28125" style="1" customWidth="1"/>
    <col min="9" max="9" width="13.00390625" style="1" customWidth="1"/>
    <col min="10" max="10" width="14.421875" style="1" customWidth="1"/>
    <col min="11" max="11" width="13.8515625" style="1" customWidth="1"/>
    <col min="12" max="13" width="13.00390625" style="1" customWidth="1"/>
    <col min="14" max="14" width="16.57421875" style="1" customWidth="1"/>
    <col min="15" max="17" width="9.140625" style="1" customWidth="1"/>
    <col min="18" max="18" width="13.140625" style="1" bestFit="1" customWidth="1"/>
    <col min="19" max="16384" width="9.140625" style="1" customWidth="1"/>
  </cols>
  <sheetData>
    <row r="1" spans="10:13" ht="15.75" customHeight="1">
      <c r="J1" s="28" t="s">
        <v>39</v>
      </c>
      <c r="K1" s="28"/>
      <c r="L1" s="28"/>
      <c r="M1" s="28"/>
    </row>
    <row r="2" spans="10:13" ht="15.75">
      <c r="J2" s="28"/>
      <c r="K2" s="28"/>
      <c r="L2" s="28"/>
      <c r="M2" s="28"/>
    </row>
    <row r="3" spans="10:13" ht="15.75">
      <c r="J3" s="28"/>
      <c r="K3" s="28"/>
      <c r="L3" s="28"/>
      <c r="M3" s="28"/>
    </row>
    <row r="4" spans="10:13" ht="15.75">
      <c r="J4" s="28"/>
      <c r="K4" s="28"/>
      <c r="L4" s="28"/>
      <c r="M4" s="28"/>
    </row>
    <row r="5" spans="1:13" ht="15.75">
      <c r="A5" s="29" t="s">
        <v>16</v>
      </c>
      <c r="B5" s="29"/>
      <c r="C5" s="29"/>
      <c r="D5" s="29"/>
      <c r="E5" s="29"/>
      <c r="F5" s="29"/>
      <c r="G5" s="29"/>
      <c r="H5" s="29"/>
      <c r="I5" s="29"/>
      <c r="J5" s="29"/>
      <c r="K5" s="29"/>
      <c r="L5" s="29"/>
      <c r="M5" s="29"/>
    </row>
    <row r="6" spans="1:13" ht="15.75">
      <c r="A6" s="29" t="s">
        <v>50</v>
      </c>
      <c r="B6" s="29"/>
      <c r="C6" s="29"/>
      <c r="D6" s="29"/>
      <c r="E6" s="29"/>
      <c r="F6" s="29"/>
      <c r="G6" s="29"/>
      <c r="H6" s="29"/>
      <c r="I6" s="29"/>
      <c r="J6" s="29"/>
      <c r="K6" s="29"/>
      <c r="L6" s="29"/>
      <c r="M6" s="29"/>
    </row>
    <row r="7" spans="1:13" ht="15.75">
      <c r="A7" s="30" t="s">
        <v>0</v>
      </c>
      <c r="B7" s="31">
        <v>1500000</v>
      </c>
      <c r="C7" s="32"/>
      <c r="D7" s="33" t="s">
        <v>51</v>
      </c>
      <c r="E7" s="33"/>
      <c r="F7" s="33"/>
      <c r="G7" s="33"/>
      <c r="H7" s="33"/>
      <c r="I7" s="33"/>
      <c r="J7" s="33"/>
      <c r="K7" s="33"/>
      <c r="L7" s="33"/>
      <c r="M7" s="33"/>
    </row>
    <row r="8" spans="1:13" ht="15" customHeight="1">
      <c r="A8" s="30"/>
      <c r="B8" s="34" t="s">
        <v>24</v>
      </c>
      <c r="C8" s="32"/>
      <c r="E8" s="35" t="s">
        <v>14</v>
      </c>
      <c r="F8" s="35"/>
      <c r="G8" s="35"/>
      <c r="H8" s="35"/>
      <c r="I8" s="35"/>
      <c r="J8" s="35"/>
      <c r="K8" s="35"/>
      <c r="L8" s="35"/>
      <c r="M8" s="35"/>
    </row>
    <row r="9" spans="1:13" ht="15.75">
      <c r="A9" s="30" t="s">
        <v>1</v>
      </c>
      <c r="B9" s="31">
        <v>1510000</v>
      </c>
      <c r="C9" s="32"/>
      <c r="D9" s="33" t="s">
        <v>51</v>
      </c>
      <c r="E9" s="33"/>
      <c r="F9" s="33"/>
      <c r="G9" s="33"/>
      <c r="H9" s="33"/>
      <c r="I9" s="33"/>
      <c r="J9" s="33"/>
      <c r="K9" s="33"/>
      <c r="L9" s="33"/>
      <c r="M9" s="33"/>
    </row>
    <row r="10" spans="1:13" ht="15" customHeight="1">
      <c r="A10" s="30"/>
      <c r="B10" s="34" t="s">
        <v>24</v>
      </c>
      <c r="C10" s="32"/>
      <c r="E10" s="36" t="s">
        <v>13</v>
      </c>
      <c r="F10" s="36"/>
      <c r="G10" s="36"/>
      <c r="H10" s="36"/>
      <c r="I10" s="36"/>
      <c r="J10" s="36"/>
      <c r="K10" s="36"/>
      <c r="L10" s="36"/>
      <c r="M10" s="36"/>
    </row>
    <row r="11" spans="1:13" ht="15.75">
      <c r="A11" s="30" t="s">
        <v>2</v>
      </c>
      <c r="B11" s="31">
        <v>1517366</v>
      </c>
      <c r="C11" s="37" t="s">
        <v>63</v>
      </c>
      <c r="D11" s="23" t="s">
        <v>68</v>
      </c>
      <c r="E11" s="23"/>
      <c r="F11" s="23"/>
      <c r="G11" s="23"/>
      <c r="H11" s="23"/>
      <c r="I11" s="23"/>
      <c r="J11" s="23"/>
      <c r="K11" s="23"/>
      <c r="L11" s="23"/>
      <c r="M11" s="23"/>
    </row>
    <row r="12" spans="1:13" ht="15" customHeight="1">
      <c r="A12" s="30"/>
      <c r="B12" s="38" t="s">
        <v>38</v>
      </c>
      <c r="C12" s="38" t="s">
        <v>3</v>
      </c>
      <c r="E12" s="35" t="s">
        <v>15</v>
      </c>
      <c r="F12" s="35"/>
      <c r="G12" s="35"/>
      <c r="H12" s="35"/>
      <c r="I12" s="35"/>
      <c r="J12" s="35"/>
      <c r="K12" s="35"/>
      <c r="L12" s="35"/>
      <c r="M12" s="35"/>
    </row>
    <row r="13" spans="1:13" ht="19.5" customHeight="1">
      <c r="A13" s="39" t="s">
        <v>27</v>
      </c>
      <c r="B13" s="39"/>
      <c r="C13" s="39"/>
      <c r="D13" s="39"/>
      <c r="E13" s="39"/>
      <c r="F13" s="39"/>
      <c r="G13" s="39"/>
      <c r="H13" s="39"/>
      <c r="I13" s="39"/>
      <c r="J13" s="39"/>
      <c r="K13" s="39"/>
      <c r="L13" s="39"/>
      <c r="M13" s="39"/>
    </row>
    <row r="14" ht="15.75">
      <c r="A14" s="40"/>
    </row>
    <row r="15" spans="1:13" ht="31.5">
      <c r="A15" s="18" t="s">
        <v>23</v>
      </c>
      <c r="B15" s="41" t="s">
        <v>25</v>
      </c>
      <c r="C15" s="41"/>
      <c r="D15" s="41"/>
      <c r="E15" s="41"/>
      <c r="F15" s="41"/>
      <c r="G15" s="41"/>
      <c r="H15" s="41"/>
      <c r="I15" s="41"/>
      <c r="J15" s="41"/>
      <c r="K15" s="41"/>
      <c r="L15" s="41"/>
      <c r="M15" s="41"/>
    </row>
    <row r="16" spans="1:13" ht="49.5" customHeight="1">
      <c r="A16" s="18">
        <v>1</v>
      </c>
      <c r="B16" s="42" t="s">
        <v>69</v>
      </c>
      <c r="C16" s="43"/>
      <c r="D16" s="43"/>
      <c r="E16" s="43"/>
      <c r="F16" s="43"/>
      <c r="G16" s="43"/>
      <c r="H16" s="43"/>
      <c r="I16" s="43"/>
      <c r="J16" s="43"/>
      <c r="K16" s="43"/>
      <c r="L16" s="43"/>
      <c r="M16" s="44"/>
    </row>
    <row r="17" ht="15.75">
      <c r="A17" s="40"/>
    </row>
    <row r="18" spans="1:13" ht="49.5" customHeight="1">
      <c r="A18" s="45" t="s">
        <v>70</v>
      </c>
      <c r="B18" s="45"/>
      <c r="C18" s="45"/>
      <c r="D18" s="45"/>
      <c r="E18" s="45"/>
      <c r="F18" s="45"/>
      <c r="G18" s="45"/>
      <c r="H18" s="45"/>
      <c r="I18" s="45"/>
      <c r="J18" s="45"/>
      <c r="K18" s="45"/>
      <c r="L18" s="45"/>
      <c r="M18" s="45"/>
    </row>
    <row r="19" ht="15.75">
      <c r="A19" s="32"/>
    </row>
    <row r="20" ht="15.75">
      <c r="A20" s="46" t="s">
        <v>28</v>
      </c>
    </row>
    <row r="21" ht="15.75">
      <c r="A21" s="40"/>
    </row>
    <row r="22" spans="1:13" ht="32.25" customHeight="1">
      <c r="A22" s="18" t="s">
        <v>23</v>
      </c>
      <c r="B22" s="41" t="s">
        <v>5</v>
      </c>
      <c r="C22" s="41"/>
      <c r="D22" s="41"/>
      <c r="E22" s="41"/>
      <c r="F22" s="41"/>
      <c r="G22" s="41"/>
      <c r="H22" s="41"/>
      <c r="I22" s="41"/>
      <c r="J22" s="41"/>
      <c r="K22" s="41"/>
      <c r="L22" s="41"/>
      <c r="M22" s="41"/>
    </row>
    <row r="23" spans="1:13" ht="33.75" customHeight="1">
      <c r="A23" s="18">
        <v>1</v>
      </c>
      <c r="B23" s="42" t="s">
        <v>71</v>
      </c>
      <c r="C23" s="43"/>
      <c r="D23" s="43"/>
      <c r="E23" s="43"/>
      <c r="F23" s="43"/>
      <c r="G23" s="43"/>
      <c r="H23" s="43"/>
      <c r="I23" s="43"/>
      <c r="J23" s="43"/>
      <c r="K23" s="43"/>
      <c r="L23" s="43"/>
      <c r="M23" s="44"/>
    </row>
    <row r="24" spans="1:13" ht="33.75" customHeight="1">
      <c r="A24" s="18">
        <v>2</v>
      </c>
      <c r="B24" s="42" t="s">
        <v>64</v>
      </c>
      <c r="C24" s="43"/>
      <c r="D24" s="43"/>
      <c r="E24" s="43"/>
      <c r="F24" s="43"/>
      <c r="G24" s="43"/>
      <c r="H24" s="43"/>
      <c r="I24" s="43"/>
      <c r="J24" s="43"/>
      <c r="K24" s="43"/>
      <c r="L24" s="43"/>
      <c r="M24" s="44"/>
    </row>
    <row r="25" ht="15.75">
      <c r="A25" s="40"/>
    </row>
    <row r="26" ht="15.75">
      <c r="A26" s="46" t="s">
        <v>29</v>
      </c>
    </row>
    <row r="27" spans="1:3" ht="15.75">
      <c r="A27" s="45" t="s">
        <v>26</v>
      </c>
      <c r="B27" s="45"/>
      <c r="C27" s="45"/>
    </row>
    <row r="28" ht="15.75">
      <c r="A28" s="40"/>
    </row>
    <row r="29" spans="1:26" ht="30" customHeight="1">
      <c r="A29" s="41" t="s">
        <v>23</v>
      </c>
      <c r="B29" s="41" t="s">
        <v>30</v>
      </c>
      <c r="C29" s="41"/>
      <c r="D29" s="41"/>
      <c r="E29" s="41" t="s">
        <v>17</v>
      </c>
      <c r="F29" s="41"/>
      <c r="G29" s="41"/>
      <c r="H29" s="41" t="s">
        <v>31</v>
      </c>
      <c r="I29" s="41"/>
      <c r="J29" s="41"/>
      <c r="K29" s="41" t="s">
        <v>18</v>
      </c>
      <c r="L29" s="41"/>
      <c r="M29" s="41"/>
      <c r="R29" s="47"/>
      <c r="S29" s="47"/>
      <c r="T29" s="47"/>
      <c r="U29" s="47"/>
      <c r="V29" s="47"/>
      <c r="W29" s="47"/>
      <c r="X29" s="47"/>
      <c r="Y29" s="47"/>
      <c r="Z29" s="47"/>
    </row>
    <row r="30" spans="1:26" ht="33" customHeight="1">
      <c r="A30" s="41"/>
      <c r="B30" s="41"/>
      <c r="C30" s="41"/>
      <c r="D30" s="41"/>
      <c r="E30" s="18" t="s">
        <v>19</v>
      </c>
      <c r="F30" s="18" t="s">
        <v>20</v>
      </c>
      <c r="G30" s="18" t="s">
        <v>21</v>
      </c>
      <c r="H30" s="18" t="s">
        <v>19</v>
      </c>
      <c r="I30" s="18" t="s">
        <v>20</v>
      </c>
      <c r="J30" s="18" t="s">
        <v>21</v>
      </c>
      <c r="K30" s="18" t="s">
        <v>19</v>
      </c>
      <c r="L30" s="18" t="s">
        <v>20</v>
      </c>
      <c r="M30" s="18" t="s">
        <v>21</v>
      </c>
      <c r="R30" s="48"/>
      <c r="S30" s="48"/>
      <c r="T30" s="48"/>
      <c r="U30" s="48"/>
      <c r="V30" s="48"/>
      <c r="W30" s="48"/>
      <c r="X30" s="48"/>
      <c r="Y30" s="48"/>
      <c r="Z30" s="48"/>
    </row>
    <row r="31" spans="1:26" ht="15.75">
      <c r="A31" s="18">
        <v>1</v>
      </c>
      <c r="B31" s="41">
        <v>2</v>
      </c>
      <c r="C31" s="41"/>
      <c r="D31" s="41"/>
      <c r="E31" s="18">
        <v>3</v>
      </c>
      <c r="F31" s="18">
        <v>4</v>
      </c>
      <c r="G31" s="18">
        <v>5</v>
      </c>
      <c r="H31" s="18">
        <v>6</v>
      </c>
      <c r="I31" s="18">
        <v>7</v>
      </c>
      <c r="J31" s="18">
        <v>8</v>
      </c>
      <c r="K31" s="18">
        <v>9</v>
      </c>
      <c r="L31" s="18">
        <v>10</v>
      </c>
      <c r="M31" s="18">
        <v>11</v>
      </c>
      <c r="R31" s="48"/>
      <c r="S31" s="48"/>
      <c r="T31" s="48"/>
      <c r="U31" s="48"/>
      <c r="V31" s="48"/>
      <c r="W31" s="48"/>
      <c r="X31" s="48"/>
      <c r="Y31" s="48"/>
      <c r="Z31" s="48"/>
    </row>
    <row r="32" spans="1:26" ht="40.5" customHeight="1">
      <c r="A32" s="18">
        <v>1</v>
      </c>
      <c r="B32" s="42" t="s">
        <v>68</v>
      </c>
      <c r="C32" s="43"/>
      <c r="D32" s="44"/>
      <c r="E32" s="2" t="s">
        <v>47</v>
      </c>
      <c r="F32" s="5">
        <v>96734193</v>
      </c>
      <c r="G32" s="8">
        <f>F32</f>
        <v>96734193</v>
      </c>
      <c r="H32" s="2" t="s">
        <v>47</v>
      </c>
      <c r="I32" s="8">
        <v>60399921.03</v>
      </c>
      <c r="J32" s="8">
        <f>I32</f>
        <v>60399921.03</v>
      </c>
      <c r="K32" s="8" t="s">
        <v>47</v>
      </c>
      <c r="L32" s="8">
        <f>F32-I32</f>
        <v>36334271.97</v>
      </c>
      <c r="M32" s="8">
        <f>G32-J32</f>
        <v>36334271.97</v>
      </c>
      <c r="R32" s="48"/>
      <c r="S32" s="48"/>
      <c r="T32" s="48"/>
      <c r="U32" s="48"/>
      <c r="V32" s="48"/>
      <c r="W32" s="48"/>
      <c r="X32" s="48"/>
      <c r="Y32" s="48"/>
      <c r="Z32" s="48"/>
    </row>
    <row r="33" spans="1:26" ht="15.75">
      <c r="A33" s="18"/>
      <c r="B33" s="41" t="s">
        <v>6</v>
      </c>
      <c r="C33" s="41"/>
      <c r="D33" s="41"/>
      <c r="E33" s="2" t="s">
        <v>47</v>
      </c>
      <c r="F33" s="8">
        <f>F32</f>
        <v>96734193</v>
      </c>
      <c r="G33" s="8">
        <f>F33</f>
        <v>96734193</v>
      </c>
      <c r="H33" s="2" t="s">
        <v>47</v>
      </c>
      <c r="I33" s="8">
        <f>I32</f>
        <v>60399921.03</v>
      </c>
      <c r="J33" s="8">
        <f>I33</f>
        <v>60399921.03</v>
      </c>
      <c r="K33" s="8" t="s">
        <v>47</v>
      </c>
      <c r="L33" s="8">
        <f>F33-I33</f>
        <v>36334271.97</v>
      </c>
      <c r="M33" s="8">
        <f>G33-J33</f>
        <v>36334271.97</v>
      </c>
      <c r="R33" s="48"/>
      <c r="S33" s="48"/>
      <c r="T33" s="48"/>
      <c r="U33" s="48"/>
      <c r="V33" s="48"/>
      <c r="W33" s="48"/>
      <c r="X33" s="48"/>
      <c r="Y33" s="48"/>
      <c r="Z33" s="48"/>
    </row>
    <row r="34" spans="1:13" ht="66.75" customHeight="1">
      <c r="A34" s="25" t="s">
        <v>147</v>
      </c>
      <c r="B34" s="26"/>
      <c r="C34" s="26"/>
      <c r="D34" s="26"/>
      <c r="E34" s="26"/>
      <c r="F34" s="26"/>
      <c r="G34" s="26"/>
      <c r="H34" s="26"/>
      <c r="I34" s="26"/>
      <c r="J34" s="26"/>
      <c r="K34" s="26"/>
      <c r="L34" s="26"/>
      <c r="M34" s="26"/>
    </row>
    <row r="35" ht="15.75">
      <c r="A35" s="40"/>
    </row>
    <row r="36" spans="1:13" ht="33" customHeight="1">
      <c r="A36" s="45" t="s">
        <v>32</v>
      </c>
      <c r="B36" s="45"/>
      <c r="C36" s="45"/>
      <c r="D36" s="45"/>
      <c r="E36" s="45"/>
      <c r="F36" s="45"/>
      <c r="G36" s="45"/>
      <c r="H36" s="45"/>
      <c r="I36" s="45"/>
      <c r="J36" s="45"/>
      <c r="K36" s="45"/>
      <c r="L36" s="45"/>
      <c r="M36" s="45"/>
    </row>
    <row r="37" spans="1:2" ht="15.75">
      <c r="A37" s="45" t="s">
        <v>26</v>
      </c>
      <c r="B37" s="45"/>
    </row>
    <row r="38" ht="15.75">
      <c r="A38" s="40"/>
    </row>
    <row r="39" spans="1:13" ht="31.5" customHeight="1">
      <c r="A39" s="41" t="s">
        <v>4</v>
      </c>
      <c r="B39" s="41" t="s">
        <v>33</v>
      </c>
      <c r="C39" s="41"/>
      <c r="D39" s="41"/>
      <c r="E39" s="41" t="s">
        <v>17</v>
      </c>
      <c r="F39" s="41"/>
      <c r="G39" s="41"/>
      <c r="H39" s="41" t="s">
        <v>31</v>
      </c>
      <c r="I39" s="41"/>
      <c r="J39" s="41"/>
      <c r="K39" s="41" t="s">
        <v>18</v>
      </c>
      <c r="L39" s="41"/>
      <c r="M39" s="41"/>
    </row>
    <row r="40" spans="1:13" ht="33.75" customHeight="1">
      <c r="A40" s="41"/>
      <c r="B40" s="41"/>
      <c r="C40" s="41"/>
      <c r="D40" s="41"/>
      <c r="E40" s="18" t="s">
        <v>19</v>
      </c>
      <c r="F40" s="18" t="s">
        <v>20</v>
      </c>
      <c r="G40" s="18" t="s">
        <v>21</v>
      </c>
      <c r="H40" s="18" t="s">
        <v>19</v>
      </c>
      <c r="I40" s="18" t="s">
        <v>20</v>
      </c>
      <c r="J40" s="18" t="s">
        <v>21</v>
      </c>
      <c r="K40" s="18" t="s">
        <v>19</v>
      </c>
      <c r="L40" s="18" t="s">
        <v>20</v>
      </c>
      <c r="M40" s="18" t="s">
        <v>21</v>
      </c>
    </row>
    <row r="41" spans="1:13" ht="15.75">
      <c r="A41" s="18">
        <v>1</v>
      </c>
      <c r="B41" s="41">
        <v>2</v>
      </c>
      <c r="C41" s="41"/>
      <c r="D41" s="41"/>
      <c r="E41" s="18">
        <v>3</v>
      </c>
      <c r="F41" s="18">
        <v>4</v>
      </c>
      <c r="G41" s="18">
        <v>5</v>
      </c>
      <c r="H41" s="18">
        <v>6</v>
      </c>
      <c r="I41" s="18">
        <v>7</v>
      </c>
      <c r="J41" s="18">
        <v>8</v>
      </c>
      <c r="K41" s="18">
        <v>9</v>
      </c>
      <c r="L41" s="18">
        <v>10</v>
      </c>
      <c r="M41" s="18">
        <v>11</v>
      </c>
    </row>
    <row r="42" spans="1:13" ht="15.75" customHeight="1">
      <c r="A42" s="18">
        <v>1</v>
      </c>
      <c r="B42" s="42" t="s">
        <v>72</v>
      </c>
      <c r="C42" s="43"/>
      <c r="D42" s="44"/>
      <c r="E42" s="2" t="s">
        <v>47</v>
      </c>
      <c r="F42" s="8">
        <v>94905622</v>
      </c>
      <c r="G42" s="8">
        <f>F42</f>
        <v>94905622</v>
      </c>
      <c r="H42" s="2" t="s">
        <v>47</v>
      </c>
      <c r="I42" s="8">
        <f>I44-I43</f>
        <v>60008917.120000005</v>
      </c>
      <c r="J42" s="8">
        <f>I42</f>
        <v>60008917.120000005</v>
      </c>
      <c r="K42" s="8" t="s">
        <v>47</v>
      </c>
      <c r="L42" s="8">
        <f>F42-I42</f>
        <v>34896704.879999995</v>
      </c>
      <c r="M42" s="8">
        <f>G42-J42</f>
        <v>34896704.879999995</v>
      </c>
    </row>
    <row r="43" spans="1:13" ht="15.75" customHeight="1">
      <c r="A43" s="18">
        <v>2</v>
      </c>
      <c r="B43" s="42" t="s">
        <v>65</v>
      </c>
      <c r="C43" s="43"/>
      <c r="D43" s="44"/>
      <c r="E43" s="2" t="s">
        <v>47</v>
      </c>
      <c r="F43" s="8">
        <v>1828571</v>
      </c>
      <c r="G43" s="8">
        <f>F43</f>
        <v>1828571</v>
      </c>
      <c r="H43" s="2" t="s">
        <v>47</v>
      </c>
      <c r="I43" s="8">
        <f>I82+I83+I65</f>
        <v>391003.91000000003</v>
      </c>
      <c r="J43" s="8">
        <f>I43</f>
        <v>391003.91000000003</v>
      </c>
      <c r="K43" s="8" t="s">
        <v>47</v>
      </c>
      <c r="L43" s="8">
        <f>F43-I43</f>
        <v>1437567.0899999999</v>
      </c>
      <c r="M43" s="8">
        <f>G43-J43</f>
        <v>1437567.0899999999</v>
      </c>
    </row>
    <row r="44" spans="1:26" ht="15.75">
      <c r="A44" s="18"/>
      <c r="B44" s="41" t="s">
        <v>6</v>
      </c>
      <c r="C44" s="41"/>
      <c r="D44" s="41"/>
      <c r="E44" s="2" t="s">
        <v>47</v>
      </c>
      <c r="F44" s="8">
        <f>F43+F42</f>
        <v>96734193</v>
      </c>
      <c r="G44" s="8">
        <f aca="true" t="shared" si="0" ref="G44:M44">G43+G42</f>
        <v>96734193</v>
      </c>
      <c r="H44" s="8" t="s">
        <v>47</v>
      </c>
      <c r="I44" s="8">
        <v>60399921.03</v>
      </c>
      <c r="J44" s="8">
        <f t="shared" si="0"/>
        <v>60399921.03</v>
      </c>
      <c r="K44" s="8" t="s">
        <v>47</v>
      </c>
      <c r="L44" s="8">
        <f>L43+L42</f>
        <v>36334271.97</v>
      </c>
      <c r="M44" s="8">
        <f t="shared" si="0"/>
        <v>36334271.97</v>
      </c>
      <c r="R44" s="48"/>
      <c r="S44" s="48"/>
      <c r="T44" s="48"/>
      <c r="U44" s="48"/>
      <c r="V44" s="48"/>
      <c r="W44" s="48"/>
      <c r="X44" s="48"/>
      <c r="Y44" s="48"/>
      <c r="Z44" s="48"/>
    </row>
    <row r="45" ht="15.75">
      <c r="A45" s="40"/>
    </row>
    <row r="46" ht="15.75">
      <c r="A46" s="46" t="s">
        <v>34</v>
      </c>
    </row>
    <row r="47" ht="15.75">
      <c r="A47" s="40"/>
    </row>
    <row r="48" spans="1:13" ht="29.25" customHeight="1">
      <c r="A48" s="41" t="s">
        <v>4</v>
      </c>
      <c r="B48" s="41" t="s">
        <v>22</v>
      </c>
      <c r="C48" s="41" t="s">
        <v>7</v>
      </c>
      <c r="D48" s="41" t="s">
        <v>8</v>
      </c>
      <c r="E48" s="41" t="s">
        <v>17</v>
      </c>
      <c r="F48" s="41"/>
      <c r="G48" s="41"/>
      <c r="H48" s="41" t="s">
        <v>35</v>
      </c>
      <c r="I48" s="41"/>
      <c r="J48" s="41"/>
      <c r="K48" s="41" t="s">
        <v>18</v>
      </c>
      <c r="L48" s="41"/>
      <c r="M48" s="41"/>
    </row>
    <row r="49" spans="1:13" ht="30.75" customHeight="1">
      <c r="A49" s="41"/>
      <c r="B49" s="41"/>
      <c r="C49" s="41"/>
      <c r="D49" s="41"/>
      <c r="E49" s="18" t="s">
        <v>19</v>
      </c>
      <c r="F49" s="18" t="s">
        <v>20</v>
      </c>
      <c r="G49" s="18" t="s">
        <v>21</v>
      </c>
      <c r="H49" s="18" t="s">
        <v>19</v>
      </c>
      <c r="I49" s="18" t="s">
        <v>20</v>
      </c>
      <c r="J49" s="18" t="s">
        <v>21</v>
      </c>
      <c r="K49" s="18" t="s">
        <v>19</v>
      </c>
      <c r="L49" s="18" t="s">
        <v>20</v>
      </c>
      <c r="M49" s="18" t="s">
        <v>21</v>
      </c>
    </row>
    <row r="50" spans="1:13" ht="15.75">
      <c r="A50" s="18">
        <v>1</v>
      </c>
      <c r="B50" s="18">
        <v>2</v>
      </c>
      <c r="C50" s="18">
        <v>3</v>
      </c>
      <c r="D50" s="18">
        <v>4</v>
      </c>
      <c r="E50" s="18">
        <v>5</v>
      </c>
      <c r="F50" s="18">
        <v>6</v>
      </c>
      <c r="G50" s="18">
        <v>7</v>
      </c>
      <c r="H50" s="18">
        <v>8</v>
      </c>
      <c r="I50" s="18">
        <v>9</v>
      </c>
      <c r="J50" s="18">
        <v>10</v>
      </c>
      <c r="K50" s="18">
        <v>11</v>
      </c>
      <c r="L50" s="18">
        <v>12</v>
      </c>
      <c r="M50" s="18">
        <v>13</v>
      </c>
    </row>
    <row r="51" spans="1:13" ht="15.75">
      <c r="A51" s="18">
        <v>1</v>
      </c>
      <c r="B51" s="18" t="s">
        <v>9</v>
      </c>
      <c r="C51" s="18"/>
      <c r="D51" s="18"/>
      <c r="E51" s="18"/>
      <c r="F51" s="8"/>
      <c r="G51" s="8"/>
      <c r="H51" s="8"/>
      <c r="I51" s="8"/>
      <c r="J51" s="8"/>
      <c r="K51" s="8"/>
      <c r="L51" s="8"/>
      <c r="M51" s="8"/>
    </row>
    <row r="52" spans="1:18" ht="103.5" customHeight="1">
      <c r="A52" s="3" t="s">
        <v>40</v>
      </c>
      <c r="B52" s="6" t="s">
        <v>73</v>
      </c>
      <c r="C52" s="2" t="s">
        <v>41</v>
      </c>
      <c r="D52" s="2" t="s">
        <v>74</v>
      </c>
      <c r="E52" s="7" t="s">
        <v>47</v>
      </c>
      <c r="F52" s="8">
        <f>1514879-9</f>
        <v>1514870</v>
      </c>
      <c r="G52" s="8">
        <f aca="true" t="shared" si="1" ref="G52:G88">F52</f>
        <v>1514870</v>
      </c>
      <c r="H52" s="18" t="s">
        <v>47</v>
      </c>
      <c r="I52" s="8">
        <f>1163790.62+351052.56</f>
        <v>1514843.1800000002</v>
      </c>
      <c r="J52" s="8">
        <f aca="true" t="shared" si="2" ref="J52:J63">I52</f>
        <v>1514843.1800000002</v>
      </c>
      <c r="K52" s="8" t="s">
        <v>47</v>
      </c>
      <c r="L52" s="8">
        <f aca="true" t="shared" si="3" ref="L52:L88">F52-I52</f>
        <v>26.819999999832362</v>
      </c>
      <c r="M52" s="8">
        <f aca="true" t="shared" si="4" ref="M52:M88">G52-J52</f>
        <v>26.819999999832362</v>
      </c>
      <c r="R52" s="20"/>
    </row>
    <row r="53" spans="1:18" ht="102">
      <c r="A53" s="3" t="s">
        <v>60</v>
      </c>
      <c r="B53" s="6" t="s">
        <v>75</v>
      </c>
      <c r="C53" s="2" t="s">
        <v>41</v>
      </c>
      <c r="D53" s="2" t="s">
        <v>74</v>
      </c>
      <c r="E53" s="7" t="s">
        <v>47</v>
      </c>
      <c r="F53" s="8">
        <v>1388514</v>
      </c>
      <c r="G53" s="8">
        <f t="shared" si="1"/>
        <v>1388514</v>
      </c>
      <c r="H53" s="18" t="s">
        <v>47</v>
      </c>
      <c r="I53" s="8">
        <f>1150483.07+238026.31</f>
        <v>1388509.3800000001</v>
      </c>
      <c r="J53" s="8">
        <f t="shared" si="2"/>
        <v>1388509.3800000001</v>
      </c>
      <c r="K53" s="8" t="s">
        <v>47</v>
      </c>
      <c r="L53" s="8">
        <f t="shared" si="3"/>
        <v>4.619999999878928</v>
      </c>
      <c r="M53" s="8">
        <f t="shared" si="4"/>
        <v>4.619999999878928</v>
      </c>
      <c r="R53" s="20"/>
    </row>
    <row r="54" spans="1:18" ht="76.5">
      <c r="A54" s="3" t="s">
        <v>61</v>
      </c>
      <c r="B54" s="6" t="s">
        <v>76</v>
      </c>
      <c r="C54" s="2" t="s">
        <v>41</v>
      </c>
      <c r="D54" s="2" t="s">
        <v>74</v>
      </c>
      <c r="E54" s="7" t="s">
        <v>47</v>
      </c>
      <c r="F54" s="8">
        <f>3478582+3676687</f>
        <v>7155269</v>
      </c>
      <c r="G54" s="8">
        <f t="shared" si="1"/>
        <v>7155269</v>
      </c>
      <c r="H54" s="18"/>
      <c r="I54" s="8">
        <f>133043.95+299959.89</f>
        <v>433003.84</v>
      </c>
      <c r="J54" s="8">
        <f t="shared" si="2"/>
        <v>433003.84</v>
      </c>
      <c r="K54" s="8"/>
      <c r="L54" s="8">
        <f t="shared" si="3"/>
        <v>6722265.16</v>
      </c>
      <c r="M54" s="8">
        <f t="shared" si="4"/>
        <v>6722265.16</v>
      </c>
      <c r="R54" s="20"/>
    </row>
    <row r="55" spans="1:18" ht="102">
      <c r="A55" s="3" t="s">
        <v>62</v>
      </c>
      <c r="B55" s="9" t="s">
        <v>77</v>
      </c>
      <c r="C55" s="2" t="s">
        <v>41</v>
      </c>
      <c r="D55" s="2" t="s">
        <v>74</v>
      </c>
      <c r="E55" s="7" t="s">
        <v>47</v>
      </c>
      <c r="F55" s="8">
        <v>21043000</v>
      </c>
      <c r="G55" s="8">
        <f t="shared" si="1"/>
        <v>21043000</v>
      </c>
      <c r="H55" s="18" t="s">
        <v>47</v>
      </c>
      <c r="I55" s="8">
        <f>13017842.63+2772424.19</f>
        <v>15790266.82</v>
      </c>
      <c r="J55" s="8">
        <f t="shared" si="2"/>
        <v>15790266.82</v>
      </c>
      <c r="K55" s="8" t="s">
        <v>47</v>
      </c>
      <c r="L55" s="8">
        <f t="shared" si="3"/>
        <v>5252733.18</v>
      </c>
      <c r="M55" s="8">
        <f t="shared" si="4"/>
        <v>5252733.18</v>
      </c>
      <c r="R55" s="20"/>
    </row>
    <row r="56" spans="1:18" ht="76.5">
      <c r="A56" s="3" t="s">
        <v>66</v>
      </c>
      <c r="B56" s="9" t="s">
        <v>78</v>
      </c>
      <c r="C56" s="2" t="s">
        <v>41</v>
      </c>
      <c r="D56" s="2" t="s">
        <v>74</v>
      </c>
      <c r="E56" s="7" t="s">
        <v>47</v>
      </c>
      <c r="F56" s="10">
        <v>22168901</v>
      </c>
      <c r="G56" s="8">
        <f t="shared" si="1"/>
        <v>22168901</v>
      </c>
      <c r="H56" s="18" t="s">
        <v>47</v>
      </c>
      <c r="I56" s="8">
        <f>12422551.84+2817861.05</f>
        <v>15240412.89</v>
      </c>
      <c r="J56" s="8">
        <f t="shared" si="2"/>
        <v>15240412.89</v>
      </c>
      <c r="K56" s="8" t="s">
        <v>47</v>
      </c>
      <c r="L56" s="8">
        <f t="shared" si="3"/>
        <v>6928488.109999999</v>
      </c>
      <c r="M56" s="8">
        <f t="shared" si="4"/>
        <v>6928488.109999999</v>
      </c>
      <c r="R56" s="20"/>
    </row>
    <row r="57" spans="1:18" ht="191.25">
      <c r="A57" s="3" t="s">
        <v>67</v>
      </c>
      <c r="B57" s="9" t="s">
        <v>79</v>
      </c>
      <c r="C57" s="2" t="s">
        <v>41</v>
      </c>
      <c r="D57" s="2" t="s">
        <v>74</v>
      </c>
      <c r="E57" s="7" t="s">
        <v>47</v>
      </c>
      <c r="F57" s="8">
        <v>12617672</v>
      </c>
      <c r="G57" s="8">
        <f t="shared" si="1"/>
        <v>12617672</v>
      </c>
      <c r="H57" s="18" t="s">
        <v>47</v>
      </c>
      <c r="I57" s="8">
        <f>3351913.57+1004006.73</f>
        <v>4355920.3</v>
      </c>
      <c r="J57" s="8">
        <f t="shared" si="2"/>
        <v>4355920.3</v>
      </c>
      <c r="K57" s="8" t="s">
        <v>47</v>
      </c>
      <c r="L57" s="8">
        <f t="shared" si="3"/>
        <v>8261751.7</v>
      </c>
      <c r="M57" s="8">
        <f t="shared" si="4"/>
        <v>8261751.7</v>
      </c>
      <c r="R57" s="20"/>
    </row>
    <row r="58" spans="1:18" ht="114.75">
      <c r="A58" s="3" t="s">
        <v>80</v>
      </c>
      <c r="B58" s="9" t="s">
        <v>81</v>
      </c>
      <c r="C58" s="2" t="s">
        <v>41</v>
      </c>
      <c r="D58" s="2" t="s">
        <v>74</v>
      </c>
      <c r="E58" s="7" t="s">
        <v>47</v>
      </c>
      <c r="F58" s="8">
        <v>17028067</v>
      </c>
      <c r="G58" s="8">
        <f t="shared" si="1"/>
        <v>17028067</v>
      </c>
      <c r="H58" s="18" t="s">
        <v>47</v>
      </c>
      <c r="I58" s="8">
        <f>11077737.92+2320151.33</f>
        <v>13397889.25</v>
      </c>
      <c r="J58" s="8">
        <f t="shared" si="2"/>
        <v>13397889.25</v>
      </c>
      <c r="K58" s="8" t="s">
        <v>47</v>
      </c>
      <c r="L58" s="8">
        <f t="shared" si="3"/>
        <v>3630177.75</v>
      </c>
      <c r="M58" s="8">
        <f t="shared" si="4"/>
        <v>3630177.75</v>
      </c>
      <c r="R58" s="20"/>
    </row>
    <row r="59" spans="1:18" ht="242.25">
      <c r="A59" s="3" t="s">
        <v>82</v>
      </c>
      <c r="B59" s="9" t="s">
        <v>83</v>
      </c>
      <c r="C59" s="2" t="s">
        <v>41</v>
      </c>
      <c r="D59" s="2" t="s">
        <v>74</v>
      </c>
      <c r="E59" s="7" t="s">
        <v>47</v>
      </c>
      <c r="F59" s="8">
        <v>529400</v>
      </c>
      <c r="G59" s="8">
        <f t="shared" si="1"/>
        <v>529400</v>
      </c>
      <c r="H59" s="18" t="s">
        <v>47</v>
      </c>
      <c r="I59" s="8">
        <v>529300.18</v>
      </c>
      <c r="J59" s="8">
        <f t="shared" si="2"/>
        <v>529300.18</v>
      </c>
      <c r="K59" s="8" t="s">
        <v>47</v>
      </c>
      <c r="L59" s="8">
        <f t="shared" si="3"/>
        <v>99.81999999994878</v>
      </c>
      <c r="M59" s="8">
        <f t="shared" si="4"/>
        <v>99.81999999994878</v>
      </c>
      <c r="R59" s="20"/>
    </row>
    <row r="60" spans="1:18" ht="127.5">
      <c r="A60" s="3" t="s">
        <v>84</v>
      </c>
      <c r="B60" s="11" t="s">
        <v>85</v>
      </c>
      <c r="C60" s="2" t="s">
        <v>41</v>
      </c>
      <c r="D60" s="2" t="s">
        <v>74</v>
      </c>
      <c r="E60" s="7" t="s">
        <v>47</v>
      </c>
      <c r="F60" s="8">
        <v>550063</v>
      </c>
      <c r="G60" s="8">
        <f t="shared" si="1"/>
        <v>550063</v>
      </c>
      <c r="H60" s="18"/>
      <c r="I60" s="8">
        <v>0</v>
      </c>
      <c r="J60" s="8">
        <f t="shared" si="2"/>
        <v>0</v>
      </c>
      <c r="K60" s="8"/>
      <c r="L60" s="8">
        <f t="shared" si="3"/>
        <v>550063</v>
      </c>
      <c r="M60" s="8">
        <f t="shared" si="4"/>
        <v>550063</v>
      </c>
      <c r="R60" s="20"/>
    </row>
    <row r="61" spans="1:18" ht="140.25">
      <c r="A61" s="3" t="s">
        <v>86</v>
      </c>
      <c r="B61" s="11" t="s">
        <v>87</v>
      </c>
      <c r="C61" s="2" t="s">
        <v>41</v>
      </c>
      <c r="D61" s="2" t="s">
        <v>74</v>
      </c>
      <c r="E61" s="7" t="s">
        <v>47</v>
      </c>
      <c r="F61" s="8">
        <v>357366</v>
      </c>
      <c r="G61" s="8">
        <f t="shared" si="1"/>
        <v>357366</v>
      </c>
      <c r="H61" s="18" t="s">
        <v>47</v>
      </c>
      <c r="I61" s="8">
        <v>353035.53</v>
      </c>
      <c r="J61" s="8">
        <f t="shared" si="2"/>
        <v>353035.53</v>
      </c>
      <c r="K61" s="8" t="s">
        <v>47</v>
      </c>
      <c r="L61" s="8">
        <f t="shared" si="3"/>
        <v>4330.469999999972</v>
      </c>
      <c r="M61" s="8">
        <f t="shared" si="4"/>
        <v>4330.469999999972</v>
      </c>
      <c r="R61" s="20"/>
    </row>
    <row r="62" spans="1:18" ht="89.25">
      <c r="A62" s="3" t="s">
        <v>88</v>
      </c>
      <c r="B62" s="21" t="s">
        <v>141</v>
      </c>
      <c r="C62" s="2" t="s">
        <v>41</v>
      </c>
      <c r="D62" s="2" t="s">
        <v>74</v>
      </c>
      <c r="E62" s="7" t="s">
        <v>47</v>
      </c>
      <c r="F62" s="8">
        <v>552800</v>
      </c>
      <c r="G62" s="8">
        <f t="shared" si="1"/>
        <v>552800</v>
      </c>
      <c r="H62" s="18" t="s">
        <v>47</v>
      </c>
      <c r="I62" s="8">
        <v>552758.06</v>
      </c>
      <c r="J62" s="8">
        <f t="shared" si="2"/>
        <v>552758.06</v>
      </c>
      <c r="K62" s="8" t="s">
        <v>47</v>
      </c>
      <c r="L62" s="8">
        <f t="shared" si="3"/>
        <v>41.93999999994412</v>
      </c>
      <c r="M62" s="8">
        <f t="shared" si="4"/>
        <v>41.93999999994412</v>
      </c>
      <c r="R62" s="20"/>
    </row>
    <row r="63" spans="1:18" ht="127.5">
      <c r="A63" s="3" t="s">
        <v>89</v>
      </c>
      <c r="B63" s="12" t="s">
        <v>90</v>
      </c>
      <c r="C63" s="2" t="s">
        <v>41</v>
      </c>
      <c r="D63" s="2" t="s">
        <v>74</v>
      </c>
      <c r="E63" s="7" t="s">
        <v>47</v>
      </c>
      <c r="F63" s="8">
        <v>351300</v>
      </c>
      <c r="G63" s="8">
        <f t="shared" si="1"/>
        <v>351300</v>
      </c>
      <c r="H63" s="18" t="s">
        <v>47</v>
      </c>
      <c r="I63" s="8">
        <v>351275.31</v>
      </c>
      <c r="J63" s="8">
        <f t="shared" si="2"/>
        <v>351275.31</v>
      </c>
      <c r="K63" s="8" t="s">
        <v>47</v>
      </c>
      <c r="L63" s="8">
        <f t="shared" si="3"/>
        <v>24.69000000000233</v>
      </c>
      <c r="M63" s="8">
        <f t="shared" si="4"/>
        <v>24.69000000000233</v>
      </c>
      <c r="R63" s="20"/>
    </row>
    <row r="64" spans="1:18" ht="127.5">
      <c r="A64" s="3" t="s">
        <v>91</v>
      </c>
      <c r="B64" s="12" t="s">
        <v>92</v>
      </c>
      <c r="C64" s="2" t="s">
        <v>41</v>
      </c>
      <c r="D64" s="2" t="s">
        <v>74</v>
      </c>
      <c r="E64" s="7" t="s">
        <v>47</v>
      </c>
      <c r="F64" s="8">
        <v>561000</v>
      </c>
      <c r="G64" s="8">
        <f t="shared" si="1"/>
        <v>561000</v>
      </c>
      <c r="H64" s="18" t="s">
        <v>47</v>
      </c>
      <c r="I64" s="8">
        <v>560960.34</v>
      </c>
      <c r="J64" s="8">
        <f aca="true" t="shared" si="5" ref="J64:J75">I64</f>
        <v>560960.34</v>
      </c>
      <c r="K64" s="8" t="s">
        <v>47</v>
      </c>
      <c r="L64" s="8">
        <f t="shared" si="3"/>
        <v>39.660000000032596</v>
      </c>
      <c r="M64" s="8">
        <f t="shared" si="4"/>
        <v>39.660000000032596</v>
      </c>
      <c r="R64" s="20"/>
    </row>
    <row r="65" spans="1:18" ht="140.25">
      <c r="A65" s="3" t="s">
        <v>93</v>
      </c>
      <c r="B65" s="12" t="s">
        <v>94</v>
      </c>
      <c r="C65" s="2" t="s">
        <v>41</v>
      </c>
      <c r="D65" s="2" t="s">
        <v>74</v>
      </c>
      <c r="E65" s="7" t="s">
        <v>47</v>
      </c>
      <c r="F65" s="8">
        <v>557500</v>
      </c>
      <c r="G65" s="8">
        <f t="shared" si="1"/>
        <v>557500</v>
      </c>
      <c r="H65" s="18" t="s">
        <v>47</v>
      </c>
      <c r="I65" s="8">
        <v>57416.22</v>
      </c>
      <c r="J65" s="8">
        <f t="shared" si="5"/>
        <v>57416.22</v>
      </c>
      <c r="K65" s="8" t="s">
        <v>47</v>
      </c>
      <c r="L65" s="8">
        <f t="shared" si="3"/>
        <v>500083.78</v>
      </c>
      <c r="M65" s="8">
        <f t="shared" si="4"/>
        <v>500083.78</v>
      </c>
      <c r="R65" s="20"/>
    </row>
    <row r="66" spans="1:18" ht="127.5">
      <c r="A66" s="3" t="s">
        <v>95</v>
      </c>
      <c r="B66" s="12" t="s">
        <v>96</v>
      </c>
      <c r="C66" s="2" t="s">
        <v>41</v>
      </c>
      <c r="D66" s="2" t="s">
        <v>74</v>
      </c>
      <c r="E66" s="7" t="s">
        <v>47</v>
      </c>
      <c r="F66" s="8">
        <v>210300</v>
      </c>
      <c r="G66" s="8">
        <f t="shared" si="1"/>
        <v>210300</v>
      </c>
      <c r="H66" s="18"/>
      <c r="I66" s="8">
        <v>175007.22</v>
      </c>
      <c r="J66" s="8">
        <f t="shared" si="5"/>
        <v>175007.22</v>
      </c>
      <c r="K66" s="8"/>
      <c r="L66" s="8">
        <f t="shared" si="3"/>
        <v>35292.78</v>
      </c>
      <c r="M66" s="8">
        <f t="shared" si="4"/>
        <v>35292.78</v>
      </c>
      <c r="R66" s="20"/>
    </row>
    <row r="67" spans="1:18" ht="127.5">
      <c r="A67" s="3" t="s">
        <v>97</v>
      </c>
      <c r="B67" s="12" t="s">
        <v>98</v>
      </c>
      <c r="C67" s="2" t="s">
        <v>41</v>
      </c>
      <c r="D67" s="2" t="s">
        <v>74</v>
      </c>
      <c r="E67" s="7" t="s">
        <v>47</v>
      </c>
      <c r="F67" s="8">
        <v>326700</v>
      </c>
      <c r="G67" s="8">
        <f t="shared" si="1"/>
        <v>326700</v>
      </c>
      <c r="H67" s="18" t="s">
        <v>47</v>
      </c>
      <c r="I67" s="8">
        <v>13694.27</v>
      </c>
      <c r="J67" s="8">
        <f t="shared" si="5"/>
        <v>13694.27</v>
      </c>
      <c r="K67" s="8" t="s">
        <v>47</v>
      </c>
      <c r="L67" s="8">
        <f t="shared" si="3"/>
        <v>313005.73</v>
      </c>
      <c r="M67" s="8">
        <f t="shared" si="4"/>
        <v>313005.73</v>
      </c>
      <c r="R67" s="20"/>
    </row>
    <row r="68" spans="1:18" ht="140.25">
      <c r="A68" s="3" t="s">
        <v>99</v>
      </c>
      <c r="B68" s="12" t="s">
        <v>100</v>
      </c>
      <c r="C68" s="2" t="s">
        <v>41</v>
      </c>
      <c r="D68" s="2" t="s">
        <v>74</v>
      </c>
      <c r="E68" s="7" t="s">
        <v>47</v>
      </c>
      <c r="F68" s="8">
        <v>413600</v>
      </c>
      <c r="G68" s="8">
        <f t="shared" si="1"/>
        <v>413600</v>
      </c>
      <c r="H68" s="18" t="s">
        <v>47</v>
      </c>
      <c r="I68" s="8">
        <v>399000</v>
      </c>
      <c r="J68" s="8">
        <f t="shared" si="5"/>
        <v>399000</v>
      </c>
      <c r="K68" s="8" t="s">
        <v>47</v>
      </c>
      <c r="L68" s="8">
        <f t="shared" si="3"/>
        <v>14600</v>
      </c>
      <c r="M68" s="8">
        <f t="shared" si="4"/>
        <v>14600</v>
      </c>
      <c r="R68" s="20"/>
    </row>
    <row r="69" spans="1:18" ht="127.5">
      <c r="A69" s="3" t="s">
        <v>101</v>
      </c>
      <c r="B69" s="13" t="s">
        <v>102</v>
      </c>
      <c r="C69" s="2" t="s">
        <v>41</v>
      </c>
      <c r="D69" s="2" t="s">
        <v>74</v>
      </c>
      <c r="E69" s="7" t="s">
        <v>47</v>
      </c>
      <c r="F69" s="8">
        <v>549000</v>
      </c>
      <c r="G69" s="8">
        <f t="shared" si="1"/>
        <v>549000</v>
      </c>
      <c r="H69" s="18" t="s">
        <v>47</v>
      </c>
      <c r="I69" s="8">
        <v>549000</v>
      </c>
      <c r="J69" s="8">
        <f t="shared" si="5"/>
        <v>549000</v>
      </c>
      <c r="K69" s="8" t="s">
        <v>47</v>
      </c>
      <c r="L69" s="8">
        <f t="shared" si="3"/>
        <v>0</v>
      </c>
      <c r="M69" s="8">
        <f t="shared" si="4"/>
        <v>0</v>
      </c>
      <c r="R69" s="20"/>
    </row>
    <row r="70" spans="1:18" ht="140.25">
      <c r="A70" s="3" t="s">
        <v>103</v>
      </c>
      <c r="B70" s="14" t="s">
        <v>104</v>
      </c>
      <c r="C70" s="2" t="s">
        <v>41</v>
      </c>
      <c r="D70" s="2" t="s">
        <v>74</v>
      </c>
      <c r="E70" s="7" t="s">
        <v>47</v>
      </c>
      <c r="F70" s="8">
        <v>564900</v>
      </c>
      <c r="G70" s="8">
        <f t="shared" si="1"/>
        <v>564900</v>
      </c>
      <c r="H70" s="18" t="s">
        <v>47</v>
      </c>
      <c r="I70" s="8">
        <v>14859.36</v>
      </c>
      <c r="J70" s="8">
        <f t="shared" si="5"/>
        <v>14859.36</v>
      </c>
      <c r="K70" s="8" t="s">
        <v>47</v>
      </c>
      <c r="L70" s="8">
        <f t="shared" si="3"/>
        <v>550040.64</v>
      </c>
      <c r="M70" s="8">
        <f t="shared" si="4"/>
        <v>550040.64</v>
      </c>
      <c r="R70" s="20"/>
    </row>
    <row r="71" spans="1:18" ht="140.25">
      <c r="A71" s="3" t="s">
        <v>105</v>
      </c>
      <c r="B71" s="14" t="s">
        <v>106</v>
      </c>
      <c r="C71" s="2" t="s">
        <v>41</v>
      </c>
      <c r="D71" s="2" t="s">
        <v>74</v>
      </c>
      <c r="E71" s="7" t="s">
        <v>47</v>
      </c>
      <c r="F71" s="8">
        <v>599000</v>
      </c>
      <c r="G71" s="8">
        <f t="shared" si="1"/>
        <v>599000</v>
      </c>
      <c r="H71" s="18" t="s">
        <v>47</v>
      </c>
      <c r="I71" s="8">
        <v>599000</v>
      </c>
      <c r="J71" s="8">
        <f t="shared" si="5"/>
        <v>599000</v>
      </c>
      <c r="K71" s="8" t="s">
        <v>47</v>
      </c>
      <c r="L71" s="8">
        <f t="shared" si="3"/>
        <v>0</v>
      </c>
      <c r="M71" s="8">
        <f t="shared" si="4"/>
        <v>0</v>
      </c>
      <c r="R71" s="20"/>
    </row>
    <row r="72" spans="1:18" ht="153">
      <c r="A72" s="3" t="s">
        <v>107</v>
      </c>
      <c r="B72" s="12" t="s">
        <v>108</v>
      </c>
      <c r="C72" s="2" t="s">
        <v>41</v>
      </c>
      <c r="D72" s="2" t="s">
        <v>74</v>
      </c>
      <c r="E72" s="7" t="s">
        <v>47</v>
      </c>
      <c r="F72" s="8">
        <v>374500</v>
      </c>
      <c r="G72" s="8">
        <f t="shared" si="1"/>
        <v>374500</v>
      </c>
      <c r="H72" s="18"/>
      <c r="I72" s="8">
        <v>374428.12</v>
      </c>
      <c r="J72" s="8">
        <f t="shared" si="5"/>
        <v>374428.12</v>
      </c>
      <c r="K72" s="8"/>
      <c r="L72" s="8">
        <f t="shared" si="3"/>
        <v>71.88000000000466</v>
      </c>
      <c r="M72" s="8">
        <f t="shared" si="4"/>
        <v>71.88000000000466</v>
      </c>
      <c r="R72" s="20"/>
    </row>
    <row r="73" spans="1:18" ht="140.25">
      <c r="A73" s="3" t="s">
        <v>109</v>
      </c>
      <c r="B73" s="12" t="s">
        <v>110</v>
      </c>
      <c r="C73" s="2" t="s">
        <v>41</v>
      </c>
      <c r="D73" s="2" t="s">
        <v>74</v>
      </c>
      <c r="E73" s="7" t="s">
        <v>47</v>
      </c>
      <c r="F73" s="8">
        <v>387517</v>
      </c>
      <c r="G73" s="8">
        <f t="shared" si="1"/>
        <v>387517</v>
      </c>
      <c r="H73" s="18" t="s">
        <v>47</v>
      </c>
      <c r="I73" s="8">
        <v>387496.36</v>
      </c>
      <c r="J73" s="8">
        <f t="shared" si="5"/>
        <v>387496.36</v>
      </c>
      <c r="K73" s="8" t="s">
        <v>47</v>
      </c>
      <c r="L73" s="8">
        <f t="shared" si="3"/>
        <v>20.64000000001397</v>
      </c>
      <c r="M73" s="8">
        <f t="shared" si="4"/>
        <v>20.64000000001397</v>
      </c>
      <c r="R73" s="20"/>
    </row>
    <row r="74" spans="1:18" ht="153">
      <c r="A74" s="3" t="s">
        <v>111</v>
      </c>
      <c r="B74" s="12" t="s">
        <v>112</v>
      </c>
      <c r="C74" s="2" t="s">
        <v>41</v>
      </c>
      <c r="D74" s="2" t="s">
        <v>74</v>
      </c>
      <c r="E74" s="7" t="s">
        <v>47</v>
      </c>
      <c r="F74" s="8">
        <v>436040</v>
      </c>
      <c r="G74" s="8">
        <f t="shared" si="1"/>
        <v>436040</v>
      </c>
      <c r="H74" s="18" t="s">
        <v>47</v>
      </c>
      <c r="I74" s="8">
        <v>406023.67</v>
      </c>
      <c r="J74" s="8">
        <f t="shared" si="5"/>
        <v>406023.67</v>
      </c>
      <c r="K74" s="8" t="s">
        <v>47</v>
      </c>
      <c r="L74" s="8">
        <f t="shared" si="3"/>
        <v>30016.330000000016</v>
      </c>
      <c r="M74" s="8">
        <f t="shared" si="4"/>
        <v>30016.330000000016</v>
      </c>
      <c r="R74" s="20"/>
    </row>
    <row r="75" spans="1:18" ht="153">
      <c r="A75" s="3" t="s">
        <v>113</v>
      </c>
      <c r="B75" s="12" t="s">
        <v>114</v>
      </c>
      <c r="C75" s="2" t="s">
        <v>41</v>
      </c>
      <c r="D75" s="2" t="s">
        <v>74</v>
      </c>
      <c r="E75" s="7" t="s">
        <v>47</v>
      </c>
      <c r="F75" s="8">
        <v>434029</v>
      </c>
      <c r="G75" s="8">
        <f t="shared" si="1"/>
        <v>434029</v>
      </c>
      <c r="H75" s="18" t="s">
        <v>47</v>
      </c>
      <c r="I75" s="8">
        <v>403948.57</v>
      </c>
      <c r="J75" s="8">
        <f t="shared" si="5"/>
        <v>403948.57</v>
      </c>
      <c r="K75" s="8" t="s">
        <v>47</v>
      </c>
      <c r="L75" s="8">
        <f t="shared" si="3"/>
        <v>30080.429999999993</v>
      </c>
      <c r="M75" s="8">
        <f t="shared" si="4"/>
        <v>30080.429999999993</v>
      </c>
      <c r="R75" s="20"/>
    </row>
    <row r="76" spans="1:18" ht="153">
      <c r="A76" s="3" t="s">
        <v>115</v>
      </c>
      <c r="B76" s="12" t="s">
        <v>116</v>
      </c>
      <c r="C76" s="2" t="s">
        <v>41</v>
      </c>
      <c r="D76" s="2" t="s">
        <v>74</v>
      </c>
      <c r="E76" s="7" t="s">
        <v>47</v>
      </c>
      <c r="F76" s="8">
        <v>400000</v>
      </c>
      <c r="G76" s="8">
        <f t="shared" si="1"/>
        <v>400000</v>
      </c>
      <c r="H76" s="18" t="s">
        <v>47</v>
      </c>
      <c r="I76" s="8">
        <v>399972.43</v>
      </c>
      <c r="J76" s="8">
        <f aca="true" t="shared" si="6" ref="J76:J87">I76</f>
        <v>399972.43</v>
      </c>
      <c r="K76" s="8" t="s">
        <v>47</v>
      </c>
      <c r="L76" s="8">
        <f t="shared" si="3"/>
        <v>27.570000000006985</v>
      </c>
      <c r="M76" s="8">
        <f t="shared" si="4"/>
        <v>27.570000000006985</v>
      </c>
      <c r="R76" s="20"/>
    </row>
    <row r="77" spans="1:18" ht="127.5">
      <c r="A77" s="3" t="s">
        <v>117</v>
      </c>
      <c r="B77" s="12" t="s">
        <v>118</v>
      </c>
      <c r="C77" s="2" t="s">
        <v>41</v>
      </c>
      <c r="D77" s="2" t="s">
        <v>74</v>
      </c>
      <c r="E77" s="7" t="s">
        <v>47</v>
      </c>
      <c r="F77" s="8">
        <v>302183</v>
      </c>
      <c r="G77" s="8">
        <f t="shared" si="1"/>
        <v>302183</v>
      </c>
      <c r="H77" s="18" t="s">
        <v>47</v>
      </c>
      <c r="I77" s="8">
        <v>302181.48</v>
      </c>
      <c r="J77" s="8">
        <f t="shared" si="6"/>
        <v>302181.48</v>
      </c>
      <c r="K77" s="8" t="s">
        <v>47</v>
      </c>
      <c r="L77" s="8">
        <f t="shared" si="3"/>
        <v>1.5200000000186265</v>
      </c>
      <c r="M77" s="8">
        <f t="shared" si="4"/>
        <v>1.5200000000186265</v>
      </c>
      <c r="R77" s="20"/>
    </row>
    <row r="78" spans="1:18" ht="127.5">
      <c r="A78" s="3" t="s">
        <v>119</v>
      </c>
      <c r="B78" s="12" t="s">
        <v>120</v>
      </c>
      <c r="C78" s="2" t="s">
        <v>41</v>
      </c>
      <c r="D78" s="2" t="s">
        <v>74</v>
      </c>
      <c r="E78" s="7" t="s">
        <v>47</v>
      </c>
      <c r="F78" s="8">
        <v>305400</v>
      </c>
      <c r="G78" s="8">
        <f t="shared" si="1"/>
        <v>305400</v>
      </c>
      <c r="H78" s="18"/>
      <c r="I78" s="8">
        <v>305361.46</v>
      </c>
      <c r="J78" s="8">
        <f t="shared" si="6"/>
        <v>305361.46</v>
      </c>
      <c r="K78" s="8"/>
      <c r="L78" s="8">
        <f t="shared" si="3"/>
        <v>38.539999999979045</v>
      </c>
      <c r="M78" s="8">
        <f t="shared" si="4"/>
        <v>38.539999999979045</v>
      </c>
      <c r="R78" s="20"/>
    </row>
    <row r="79" spans="1:18" ht="140.25">
      <c r="A79" s="3" t="s">
        <v>121</v>
      </c>
      <c r="B79" s="12" t="s">
        <v>122</v>
      </c>
      <c r="C79" s="2" t="s">
        <v>41</v>
      </c>
      <c r="D79" s="2" t="s">
        <v>74</v>
      </c>
      <c r="E79" s="7" t="s">
        <v>47</v>
      </c>
      <c r="F79" s="8">
        <v>429786</v>
      </c>
      <c r="G79" s="8">
        <f t="shared" si="1"/>
        <v>429786</v>
      </c>
      <c r="H79" s="18" t="s">
        <v>47</v>
      </c>
      <c r="I79" s="8">
        <v>399785.94</v>
      </c>
      <c r="J79" s="8">
        <f t="shared" si="6"/>
        <v>399785.94</v>
      </c>
      <c r="K79" s="8" t="s">
        <v>47</v>
      </c>
      <c r="L79" s="8">
        <f t="shared" si="3"/>
        <v>30000.059999999998</v>
      </c>
      <c r="M79" s="8">
        <f t="shared" si="4"/>
        <v>30000.059999999998</v>
      </c>
      <c r="R79" s="20"/>
    </row>
    <row r="80" spans="1:18" ht="140.25">
      <c r="A80" s="3" t="s">
        <v>123</v>
      </c>
      <c r="B80" s="12" t="s">
        <v>124</v>
      </c>
      <c r="C80" s="2" t="s">
        <v>41</v>
      </c>
      <c r="D80" s="2" t="s">
        <v>74</v>
      </c>
      <c r="E80" s="7" t="s">
        <v>47</v>
      </c>
      <c r="F80" s="8">
        <v>436786</v>
      </c>
      <c r="G80" s="8">
        <f t="shared" si="1"/>
        <v>436786</v>
      </c>
      <c r="H80" s="18" t="s">
        <v>47</v>
      </c>
      <c r="I80" s="8">
        <v>406705.18</v>
      </c>
      <c r="J80" s="8">
        <f t="shared" si="6"/>
        <v>406705.18</v>
      </c>
      <c r="K80" s="8" t="s">
        <v>47</v>
      </c>
      <c r="L80" s="8">
        <f t="shared" si="3"/>
        <v>30080.820000000007</v>
      </c>
      <c r="M80" s="8">
        <f t="shared" si="4"/>
        <v>30080.820000000007</v>
      </c>
      <c r="R80" s="20"/>
    </row>
    <row r="81" spans="1:18" ht="153">
      <c r="A81" s="3" t="s">
        <v>125</v>
      </c>
      <c r="B81" s="12" t="s">
        <v>126</v>
      </c>
      <c r="C81" s="2" t="s">
        <v>41</v>
      </c>
      <c r="D81" s="2" t="s">
        <v>74</v>
      </c>
      <c r="E81" s="7" t="s">
        <v>47</v>
      </c>
      <c r="F81" s="8">
        <v>404300</v>
      </c>
      <c r="G81" s="8">
        <f t="shared" si="1"/>
        <v>404300</v>
      </c>
      <c r="H81" s="18" t="s">
        <v>47</v>
      </c>
      <c r="I81" s="8">
        <v>404277.98</v>
      </c>
      <c r="J81" s="8">
        <f t="shared" si="6"/>
        <v>404277.98</v>
      </c>
      <c r="K81" s="8" t="s">
        <v>47</v>
      </c>
      <c r="L81" s="8">
        <f t="shared" si="3"/>
        <v>22.020000000018626</v>
      </c>
      <c r="M81" s="8">
        <f t="shared" si="4"/>
        <v>22.020000000018626</v>
      </c>
      <c r="R81" s="20"/>
    </row>
    <row r="82" spans="1:18" ht="165.75">
      <c r="A82" s="3" t="s">
        <v>127</v>
      </c>
      <c r="B82" s="12" t="s">
        <v>128</v>
      </c>
      <c r="C82" s="2" t="s">
        <v>41</v>
      </c>
      <c r="D82" s="2" t="s">
        <v>74</v>
      </c>
      <c r="E82" s="7" t="s">
        <v>47</v>
      </c>
      <c r="F82" s="8">
        <v>275571</v>
      </c>
      <c r="G82" s="8">
        <f t="shared" si="1"/>
        <v>275571</v>
      </c>
      <c r="H82" s="18" t="s">
        <v>47</v>
      </c>
      <c r="I82" s="8">
        <v>275531.53</v>
      </c>
      <c r="J82" s="8">
        <f t="shared" si="6"/>
        <v>275531.53</v>
      </c>
      <c r="K82" s="8" t="s">
        <v>47</v>
      </c>
      <c r="L82" s="8">
        <f t="shared" si="3"/>
        <v>39.46999999997206</v>
      </c>
      <c r="M82" s="8">
        <f t="shared" si="4"/>
        <v>39.46999999997206</v>
      </c>
      <c r="R82" s="20"/>
    </row>
    <row r="83" spans="1:18" ht="255">
      <c r="A83" s="3" t="s">
        <v>129</v>
      </c>
      <c r="B83" s="12" t="s">
        <v>130</v>
      </c>
      <c r="C83" s="2" t="s">
        <v>41</v>
      </c>
      <c r="D83" s="2" t="s">
        <v>74</v>
      </c>
      <c r="E83" s="7" t="s">
        <v>47</v>
      </c>
      <c r="F83" s="8">
        <v>995500</v>
      </c>
      <c r="G83" s="8">
        <f t="shared" si="1"/>
        <v>995500</v>
      </c>
      <c r="H83" s="18" t="s">
        <v>47</v>
      </c>
      <c r="I83" s="8">
        <v>58056.16</v>
      </c>
      <c r="J83" s="8">
        <f t="shared" si="6"/>
        <v>58056.16</v>
      </c>
      <c r="K83" s="8" t="s">
        <v>47</v>
      </c>
      <c r="L83" s="8">
        <f t="shared" si="3"/>
        <v>937443.84</v>
      </c>
      <c r="M83" s="8">
        <f t="shared" si="4"/>
        <v>937443.84</v>
      </c>
      <c r="R83" s="20"/>
    </row>
    <row r="84" spans="1:18" ht="165.75">
      <c r="A84" s="3" t="s">
        <v>131</v>
      </c>
      <c r="B84" s="12" t="s">
        <v>132</v>
      </c>
      <c r="C84" s="2" t="s">
        <v>41</v>
      </c>
      <c r="D84" s="2" t="s">
        <v>74</v>
      </c>
      <c r="E84" s="7" t="s">
        <v>47</v>
      </c>
      <c r="F84" s="8">
        <v>649000</v>
      </c>
      <c r="G84" s="8">
        <f t="shared" si="1"/>
        <v>649000</v>
      </c>
      <c r="H84" s="18"/>
      <c r="I84" s="8">
        <v>0</v>
      </c>
      <c r="J84" s="8">
        <f t="shared" si="6"/>
        <v>0</v>
      </c>
      <c r="K84" s="8"/>
      <c r="L84" s="8">
        <f t="shared" si="3"/>
        <v>649000</v>
      </c>
      <c r="M84" s="8">
        <f t="shared" si="4"/>
        <v>649000</v>
      </c>
      <c r="R84" s="20"/>
    </row>
    <row r="85" spans="1:18" ht="89.25">
      <c r="A85" s="3" t="s">
        <v>133</v>
      </c>
      <c r="B85" s="12" t="s">
        <v>134</v>
      </c>
      <c r="C85" s="2" t="s">
        <v>41</v>
      </c>
      <c r="D85" s="2" t="s">
        <v>74</v>
      </c>
      <c r="E85" s="7" t="s">
        <v>47</v>
      </c>
      <c r="F85" s="8">
        <v>558000</v>
      </c>
      <c r="G85" s="8">
        <f t="shared" si="1"/>
        <v>558000</v>
      </c>
      <c r="H85" s="18" t="s">
        <v>47</v>
      </c>
      <c r="I85" s="8">
        <v>0</v>
      </c>
      <c r="J85" s="8">
        <f t="shared" si="6"/>
        <v>0</v>
      </c>
      <c r="K85" s="8" t="s">
        <v>47</v>
      </c>
      <c r="L85" s="8">
        <f t="shared" si="3"/>
        <v>558000</v>
      </c>
      <c r="M85" s="8">
        <f t="shared" si="4"/>
        <v>558000</v>
      </c>
      <c r="R85" s="20"/>
    </row>
    <row r="86" spans="1:18" ht="94.5" customHeight="1">
      <c r="A86" s="3" t="s">
        <v>135</v>
      </c>
      <c r="B86" s="12" t="s">
        <v>136</v>
      </c>
      <c r="C86" s="2" t="s">
        <v>41</v>
      </c>
      <c r="D86" s="2" t="s">
        <v>74</v>
      </c>
      <c r="E86" s="7" t="s">
        <v>47</v>
      </c>
      <c r="F86" s="8">
        <v>300000</v>
      </c>
      <c r="G86" s="8">
        <f t="shared" si="1"/>
        <v>300000</v>
      </c>
      <c r="H86" s="18" t="s">
        <v>47</v>
      </c>
      <c r="I86" s="8">
        <v>0</v>
      </c>
      <c r="J86" s="8">
        <f t="shared" si="6"/>
        <v>0</v>
      </c>
      <c r="K86" s="8" t="s">
        <v>47</v>
      </c>
      <c r="L86" s="8">
        <f t="shared" si="3"/>
        <v>300000</v>
      </c>
      <c r="M86" s="8">
        <f t="shared" si="4"/>
        <v>300000</v>
      </c>
      <c r="R86" s="20"/>
    </row>
    <row r="87" spans="1:18" ht="165.75">
      <c r="A87" s="3" t="s">
        <v>137</v>
      </c>
      <c r="B87" s="12" t="s">
        <v>138</v>
      </c>
      <c r="C87" s="2" t="s">
        <v>41</v>
      </c>
      <c r="D87" s="2" t="s">
        <v>74</v>
      </c>
      <c r="E87" s="7" t="s">
        <v>47</v>
      </c>
      <c r="F87" s="8">
        <v>406359</v>
      </c>
      <c r="G87" s="8">
        <f t="shared" si="1"/>
        <v>406359</v>
      </c>
      <c r="H87" s="18" t="s">
        <v>47</v>
      </c>
      <c r="I87" s="8">
        <v>0</v>
      </c>
      <c r="J87" s="8">
        <f t="shared" si="6"/>
        <v>0</v>
      </c>
      <c r="K87" s="8" t="s">
        <v>47</v>
      </c>
      <c r="L87" s="8">
        <f t="shared" si="3"/>
        <v>406359</v>
      </c>
      <c r="M87" s="8">
        <f t="shared" si="4"/>
        <v>406359</v>
      </c>
      <c r="R87" s="20"/>
    </row>
    <row r="88" spans="1:18" ht="242.25">
      <c r="A88" s="3" t="s">
        <v>139</v>
      </c>
      <c r="B88" s="12" t="s">
        <v>140</v>
      </c>
      <c r="C88" s="2" t="s">
        <v>41</v>
      </c>
      <c r="D88" s="2" t="s">
        <v>74</v>
      </c>
      <c r="E88" s="7" t="s">
        <v>47</v>
      </c>
      <c r="F88" s="8">
        <v>600000</v>
      </c>
      <c r="G88" s="8">
        <f t="shared" si="1"/>
        <v>600000</v>
      </c>
      <c r="H88" s="18" t="s">
        <v>47</v>
      </c>
      <c r="I88" s="8">
        <v>0</v>
      </c>
      <c r="J88" s="8">
        <f>I88</f>
        <v>0</v>
      </c>
      <c r="K88" s="8" t="s">
        <v>47</v>
      </c>
      <c r="L88" s="8">
        <f t="shared" si="3"/>
        <v>600000</v>
      </c>
      <c r="M88" s="8">
        <f t="shared" si="4"/>
        <v>600000</v>
      </c>
      <c r="R88" s="20"/>
    </row>
    <row r="89" spans="1:13" ht="49.5" customHeight="1">
      <c r="A89" s="49" t="s">
        <v>146</v>
      </c>
      <c r="B89" s="50"/>
      <c r="C89" s="50"/>
      <c r="D89" s="50"/>
      <c r="E89" s="50"/>
      <c r="F89" s="50"/>
      <c r="G89" s="50"/>
      <c r="H89" s="50"/>
      <c r="I89" s="50"/>
      <c r="J89" s="50"/>
      <c r="K89" s="50"/>
      <c r="L89" s="50"/>
      <c r="M89" s="51"/>
    </row>
    <row r="90" spans="1:13" ht="15.75">
      <c r="A90" s="18">
        <v>2</v>
      </c>
      <c r="B90" s="18" t="s">
        <v>10</v>
      </c>
      <c r="C90" s="18"/>
      <c r="D90" s="18"/>
      <c r="E90" s="18"/>
      <c r="F90" s="18"/>
      <c r="G90" s="18"/>
      <c r="H90" s="18"/>
      <c r="I90" s="18"/>
      <c r="J90" s="18"/>
      <c r="K90" s="18"/>
      <c r="L90" s="18"/>
      <c r="M90" s="18"/>
    </row>
    <row r="91" spans="1:13" ht="15.75">
      <c r="A91" s="52" t="s">
        <v>42</v>
      </c>
      <c r="B91" s="53" t="s">
        <v>56</v>
      </c>
      <c r="C91" s="54" t="s">
        <v>57</v>
      </c>
      <c r="D91" s="54" t="s">
        <v>58</v>
      </c>
      <c r="E91" s="54" t="s">
        <v>47</v>
      </c>
      <c r="F91" s="54">
        <v>37</v>
      </c>
      <c r="G91" s="54">
        <v>37</v>
      </c>
      <c r="H91" s="18" t="s">
        <v>47</v>
      </c>
      <c r="I91" s="55">
        <v>22</v>
      </c>
      <c r="J91" s="55">
        <v>22</v>
      </c>
      <c r="K91" s="55" t="s">
        <v>47</v>
      </c>
      <c r="L91" s="55">
        <f>F91-I91</f>
        <v>15</v>
      </c>
      <c r="M91" s="55">
        <f>G91-J91</f>
        <v>15</v>
      </c>
    </row>
    <row r="92" spans="1:13" ht="49.5" customHeight="1">
      <c r="A92" s="49" t="s">
        <v>148</v>
      </c>
      <c r="B92" s="50"/>
      <c r="C92" s="50"/>
      <c r="D92" s="50"/>
      <c r="E92" s="50"/>
      <c r="F92" s="50"/>
      <c r="G92" s="50"/>
      <c r="H92" s="50"/>
      <c r="I92" s="50"/>
      <c r="J92" s="50"/>
      <c r="K92" s="50"/>
      <c r="L92" s="50"/>
      <c r="M92" s="51"/>
    </row>
    <row r="93" spans="1:13" ht="15.75">
      <c r="A93" s="18">
        <v>3</v>
      </c>
      <c r="B93" s="18" t="s">
        <v>11</v>
      </c>
      <c r="C93" s="18"/>
      <c r="D93" s="18"/>
      <c r="E93" s="18"/>
      <c r="F93" s="18"/>
      <c r="G93" s="18"/>
      <c r="H93" s="18"/>
      <c r="I93" s="18"/>
      <c r="J93" s="18"/>
      <c r="K93" s="18"/>
      <c r="L93" s="18"/>
      <c r="M93" s="18"/>
    </row>
    <row r="94" spans="1:13" ht="69.75" customHeight="1">
      <c r="A94" s="15" t="s">
        <v>43</v>
      </c>
      <c r="B94" s="16" t="s">
        <v>144</v>
      </c>
      <c r="C94" s="17" t="s">
        <v>41</v>
      </c>
      <c r="D94" s="18" t="s">
        <v>143</v>
      </c>
      <c r="E94" s="17" t="s">
        <v>47</v>
      </c>
      <c r="F94" s="19">
        <f>F43/3</f>
        <v>609523.6666666666</v>
      </c>
      <c r="G94" s="19">
        <f>F94</f>
        <v>609523.6666666666</v>
      </c>
      <c r="H94" s="19" t="s">
        <v>47</v>
      </c>
      <c r="I94" s="19">
        <f>I43/3</f>
        <v>130334.63666666667</v>
      </c>
      <c r="J94" s="19">
        <f>I94</f>
        <v>130334.63666666667</v>
      </c>
      <c r="K94" s="19" t="s">
        <v>47</v>
      </c>
      <c r="L94" s="19">
        <f>F94-I94</f>
        <v>479189.02999999997</v>
      </c>
      <c r="M94" s="19">
        <f>G94-J94</f>
        <v>479189.02999999997</v>
      </c>
    </row>
    <row r="95" spans="1:13" ht="69.75" customHeight="1">
      <c r="A95" s="15" t="s">
        <v>142</v>
      </c>
      <c r="B95" s="16" t="s">
        <v>145</v>
      </c>
      <c r="C95" s="17" t="s">
        <v>41</v>
      </c>
      <c r="D95" s="18" t="s">
        <v>143</v>
      </c>
      <c r="E95" s="17"/>
      <c r="F95" s="19">
        <f>F42/34</f>
        <v>2791341.8235294116</v>
      </c>
      <c r="G95" s="19">
        <f>F95</f>
        <v>2791341.8235294116</v>
      </c>
      <c r="H95" s="19" t="s">
        <v>47</v>
      </c>
      <c r="I95" s="19">
        <f>I42/34</f>
        <v>1764968.1505882354</v>
      </c>
      <c r="J95" s="19">
        <f>I95</f>
        <v>1764968.1505882354</v>
      </c>
      <c r="K95" s="19" t="s">
        <v>47</v>
      </c>
      <c r="L95" s="19">
        <f>F95-I95</f>
        <v>1026373.6729411762</v>
      </c>
      <c r="M95" s="19">
        <f>G95-J95</f>
        <v>1026373.6729411762</v>
      </c>
    </row>
    <row r="96" spans="1:13" ht="49.5" customHeight="1">
      <c r="A96" s="49" t="s">
        <v>146</v>
      </c>
      <c r="B96" s="50"/>
      <c r="C96" s="50"/>
      <c r="D96" s="50"/>
      <c r="E96" s="50"/>
      <c r="F96" s="50"/>
      <c r="G96" s="50"/>
      <c r="H96" s="50"/>
      <c r="I96" s="50"/>
      <c r="J96" s="50"/>
      <c r="K96" s="50"/>
      <c r="L96" s="50"/>
      <c r="M96" s="51"/>
    </row>
    <row r="97" spans="1:13" ht="15.75">
      <c r="A97" s="18">
        <v>4</v>
      </c>
      <c r="B97" s="18" t="s">
        <v>12</v>
      </c>
      <c r="C97" s="18"/>
      <c r="D97" s="18"/>
      <c r="E97" s="18"/>
      <c r="F97" s="18"/>
      <c r="G97" s="18"/>
      <c r="H97" s="18"/>
      <c r="I97" s="18"/>
      <c r="J97" s="18"/>
      <c r="K97" s="18"/>
      <c r="L97" s="18"/>
      <c r="M97" s="18"/>
    </row>
    <row r="98" spans="1:13" ht="63">
      <c r="A98" s="52" t="s">
        <v>44</v>
      </c>
      <c r="B98" s="53" t="s">
        <v>48</v>
      </c>
      <c r="C98" s="54" t="s">
        <v>45</v>
      </c>
      <c r="D98" s="54" t="s">
        <v>59</v>
      </c>
      <c r="E98" s="54" t="s">
        <v>47</v>
      </c>
      <c r="F98" s="54">
        <v>100</v>
      </c>
      <c r="G98" s="54">
        <v>100</v>
      </c>
      <c r="H98" s="54" t="s">
        <v>47</v>
      </c>
      <c r="I98" s="56">
        <f>I32*100/F32</f>
        <v>62.43906022971629</v>
      </c>
      <c r="J98" s="54">
        <v>62</v>
      </c>
      <c r="K98" s="54" t="s">
        <v>47</v>
      </c>
      <c r="L98" s="56">
        <v>38</v>
      </c>
      <c r="M98" s="54">
        <v>38</v>
      </c>
    </row>
    <row r="99" spans="1:13" ht="46.5" customHeight="1">
      <c r="A99" s="41" t="s">
        <v>148</v>
      </c>
      <c r="B99" s="41"/>
      <c r="C99" s="41"/>
      <c r="D99" s="41"/>
      <c r="E99" s="41"/>
      <c r="F99" s="41"/>
      <c r="G99" s="41"/>
      <c r="H99" s="41"/>
      <c r="I99" s="41"/>
      <c r="J99" s="41"/>
      <c r="K99" s="41"/>
      <c r="L99" s="41"/>
      <c r="M99" s="41"/>
    </row>
    <row r="100" spans="1:13" ht="35.25" customHeight="1">
      <c r="A100" s="41" t="s">
        <v>149</v>
      </c>
      <c r="B100" s="41"/>
      <c r="C100" s="41"/>
      <c r="D100" s="41"/>
      <c r="E100" s="41"/>
      <c r="F100" s="41"/>
      <c r="G100" s="41"/>
      <c r="H100" s="41"/>
      <c r="I100" s="41"/>
      <c r="J100" s="41"/>
      <c r="K100" s="41"/>
      <c r="L100" s="41"/>
      <c r="M100" s="41"/>
    </row>
    <row r="101" ht="15.75">
      <c r="A101" s="40"/>
    </row>
    <row r="102" spans="1:13" ht="37.5" customHeight="1">
      <c r="A102" s="45" t="s">
        <v>150</v>
      </c>
      <c r="B102" s="45"/>
      <c r="C102" s="45"/>
      <c r="D102" s="45"/>
      <c r="E102" s="45"/>
      <c r="F102" s="45"/>
      <c r="G102" s="45"/>
      <c r="H102" s="45"/>
      <c r="I102" s="45"/>
      <c r="J102" s="45"/>
      <c r="K102" s="45"/>
      <c r="L102" s="45"/>
      <c r="M102" s="45"/>
    </row>
    <row r="103" spans="1:4" ht="6.75" customHeight="1">
      <c r="A103" s="39" t="s">
        <v>36</v>
      </c>
      <c r="B103" s="39"/>
      <c r="C103" s="39"/>
      <c r="D103" s="39"/>
    </row>
    <row r="104" spans="1:4" ht="19.5" customHeight="1">
      <c r="A104" s="57" t="s">
        <v>37</v>
      </c>
      <c r="B104" s="57"/>
      <c r="C104" s="57"/>
      <c r="D104" s="57"/>
    </row>
    <row r="105" spans="1:5" ht="33" customHeight="1">
      <c r="A105" s="27" t="s">
        <v>52</v>
      </c>
      <c r="B105" s="27"/>
      <c r="C105" s="27"/>
      <c r="D105" s="27"/>
      <c r="E105" s="27"/>
    </row>
    <row r="106" spans="1:13" ht="15.75">
      <c r="A106" s="27"/>
      <c r="B106" s="27"/>
      <c r="C106" s="27"/>
      <c r="D106" s="27"/>
      <c r="E106" s="27"/>
      <c r="G106" s="24"/>
      <c r="H106" s="24"/>
      <c r="J106" s="23" t="s">
        <v>53</v>
      </c>
      <c r="K106" s="23"/>
      <c r="L106" s="23"/>
      <c r="M106" s="23"/>
    </row>
    <row r="107" spans="1:13" ht="15.75">
      <c r="A107" s="4"/>
      <c r="B107" s="4"/>
      <c r="C107" s="4"/>
      <c r="D107" s="4"/>
      <c r="E107" s="4"/>
      <c r="G107" s="22" t="s">
        <v>46</v>
      </c>
      <c r="H107" s="22"/>
      <c r="J107" s="58" t="s">
        <v>49</v>
      </c>
      <c r="K107" s="58"/>
      <c r="L107" s="58"/>
      <c r="M107" s="58"/>
    </row>
    <row r="108" spans="1:13" ht="30.75" customHeight="1">
      <c r="A108" s="27" t="s">
        <v>55</v>
      </c>
      <c r="B108" s="27"/>
      <c r="C108" s="27"/>
      <c r="D108" s="27"/>
      <c r="E108" s="27"/>
      <c r="G108" s="24"/>
      <c r="H108" s="24"/>
      <c r="J108" s="23" t="s">
        <v>54</v>
      </c>
      <c r="K108" s="23"/>
      <c r="L108" s="23"/>
      <c r="M108" s="23"/>
    </row>
    <row r="109" spans="1:13" ht="15.75" customHeight="1">
      <c r="A109" s="27"/>
      <c r="B109" s="27"/>
      <c r="C109" s="27"/>
      <c r="D109" s="27"/>
      <c r="E109" s="27"/>
      <c r="G109" s="22" t="s">
        <v>46</v>
      </c>
      <c r="H109" s="22"/>
      <c r="J109" s="58" t="s">
        <v>49</v>
      </c>
      <c r="K109" s="58"/>
      <c r="L109" s="58"/>
      <c r="M109" s="58"/>
    </row>
  </sheetData>
  <sheetProtection/>
  <autoFilter ref="A51:Z100"/>
  <mergeCells count="67">
    <mergeCell ref="D11:M11"/>
    <mergeCell ref="J109:M109"/>
    <mergeCell ref="B41:D41"/>
    <mergeCell ref="B43:D43"/>
    <mergeCell ref="A105:E106"/>
    <mergeCell ref="A108:E109"/>
    <mergeCell ref="G106:H106"/>
    <mergeCell ref="A48:A49"/>
    <mergeCell ref="G109:H109"/>
    <mergeCell ref="J107:M107"/>
    <mergeCell ref="J106:M106"/>
    <mergeCell ref="J108:M108"/>
    <mergeCell ref="G108:H108"/>
    <mergeCell ref="B31:D31"/>
    <mergeCell ref="B32:D32"/>
    <mergeCell ref="B33:D33"/>
    <mergeCell ref="A34:M34"/>
    <mergeCell ref="A36:M36"/>
    <mergeCell ref="H48:J48"/>
    <mergeCell ref="A102:M102"/>
    <mergeCell ref="A92:M92"/>
    <mergeCell ref="E29:G29"/>
    <mergeCell ref="H29:J29"/>
    <mergeCell ref="K29:M29"/>
    <mergeCell ref="A29:A30"/>
    <mergeCell ref="E48:G48"/>
    <mergeCell ref="A89:M89"/>
    <mergeCell ref="B22:M22"/>
    <mergeCell ref="B29:D30"/>
    <mergeCell ref="A27:C27"/>
    <mergeCell ref="G107:H107"/>
    <mergeCell ref="B39:D40"/>
    <mergeCell ref="K39:M39"/>
    <mergeCell ref="K48:M48"/>
    <mergeCell ref="A103:D103"/>
    <mergeCell ref="A39:A40"/>
    <mergeCell ref="E39:G39"/>
    <mergeCell ref="J1:M4"/>
    <mergeCell ref="A11:A12"/>
    <mergeCell ref="A5:M5"/>
    <mergeCell ref="A6:M6"/>
    <mergeCell ref="E8:M8"/>
    <mergeCell ref="A7:A8"/>
    <mergeCell ref="E10:M10"/>
    <mergeCell ref="A9:A10"/>
    <mergeCell ref="D7:M7"/>
    <mergeCell ref="D9:M9"/>
    <mergeCell ref="R29:T29"/>
    <mergeCell ref="U29:W29"/>
    <mergeCell ref="X29:Z29"/>
    <mergeCell ref="E12:M12"/>
    <mergeCell ref="B15:M15"/>
    <mergeCell ref="B16:M16"/>
    <mergeCell ref="A18:M18"/>
    <mergeCell ref="B24:M24"/>
    <mergeCell ref="A13:M13"/>
    <mergeCell ref="B23:M23"/>
    <mergeCell ref="A96:M96"/>
    <mergeCell ref="A99:M99"/>
    <mergeCell ref="A100:M100"/>
    <mergeCell ref="A37:B37"/>
    <mergeCell ref="B44:D44"/>
    <mergeCell ref="B48:B49"/>
    <mergeCell ref="C48:C49"/>
    <mergeCell ref="D48:D49"/>
    <mergeCell ref="H39:J39"/>
    <mergeCell ref="B42:D42"/>
  </mergeCells>
  <printOptions/>
  <pageMargins left="0.15748031496062992" right="0.15748031496062992" top="0.35433070866141736" bottom="0.31496062992125984" header="0.31496062992125984" footer="0.31496062992125984"/>
  <pageSetup fitToHeight="13"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RePack by Diakov</cp:lastModifiedBy>
  <cp:lastPrinted>2022-01-13T09:20:18Z</cp:lastPrinted>
  <dcterms:created xsi:type="dcterms:W3CDTF">2018-12-28T08:43:53Z</dcterms:created>
  <dcterms:modified xsi:type="dcterms:W3CDTF">2022-01-13T09:21:17Z</dcterms:modified>
  <cp:category/>
  <cp:version/>
  <cp:contentType/>
  <cp:contentStatus/>
</cp:coreProperties>
</file>