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ВИКОНКОМ\2. 07-01 02.07.2020\Підготовка\САЙТ\06 Питання ЖКГ\119-02 02.07.2020\"/>
    </mc:Choice>
  </mc:AlternateContent>
  <bookViews>
    <workbookView xWindow="0" yWindow="0" windowWidth="20490" windowHeight="7050" tabRatio="646"/>
  </bookViews>
  <sheets>
    <sheet name="5 2020" sheetId="1" r:id="rId1"/>
    <sheet name="5 2021" sheetId="12" r:id="rId2"/>
    <sheet name="6" sheetId="3" r:id="rId3"/>
    <sheet name="2020 изм крайн.4д" sheetId="11" r:id="rId4"/>
  </sheets>
  <definedNames>
    <definedName name="__xlnm_Print_Area" localSheetId="0">'5 2020'!$A$1:$X$145</definedName>
    <definedName name="__xlnm_Print_Area" localSheetId="1">'5 2021'!$A$1:$X$141</definedName>
    <definedName name="__xlnm_Print_Area" localSheetId="2">'6'!$A$1:$G$65</definedName>
    <definedName name="__xlnm_Print_Area_0" localSheetId="0">'5 2020'!$A$1:$X$145</definedName>
    <definedName name="__xlnm_Print_Area_0" localSheetId="1">'5 2021'!$A$1:$X$141</definedName>
    <definedName name="__xlnm_Print_Area_0" localSheetId="2">'6'!$A$1:$G$65</definedName>
    <definedName name="_xlnm.Print_Area" localSheetId="0">'5 2020'!$A$1:$X$145</definedName>
    <definedName name="_xlnm.Print_Area" localSheetId="1">'5 2021'!$A$1:$X$141</definedName>
    <definedName name="_xlnm.Print_Area" localSheetId="2">'6'!$A$1:$G$65</definedName>
  </definedNames>
  <calcPr calcId="162913"/>
</workbook>
</file>

<file path=xl/calcChain.xml><?xml version="1.0" encoding="utf-8"?>
<calcChain xmlns="http://schemas.openxmlformats.org/spreadsheetml/2006/main">
  <c r="O80" i="12" l="1"/>
  <c r="O95" i="12" s="1"/>
  <c r="P80" i="12"/>
  <c r="P95" i="12" s="1"/>
  <c r="Q80" i="12"/>
  <c r="Q95" i="12" s="1"/>
  <c r="R80" i="12"/>
  <c r="R95" i="12" s="1"/>
  <c r="S80" i="12"/>
  <c r="S95" i="12" s="1"/>
  <c r="T80" i="12"/>
  <c r="T95" i="12" s="1"/>
  <c r="U80" i="12"/>
  <c r="U95" i="12" s="1"/>
  <c r="V80" i="12"/>
  <c r="V95" i="12" s="1"/>
  <c r="W80" i="12"/>
  <c r="W95" i="12" s="1"/>
  <c r="X80" i="12"/>
  <c r="X95" i="12" s="1"/>
  <c r="N80" i="12"/>
  <c r="O59" i="12"/>
  <c r="P59" i="12"/>
  <c r="Q59" i="12"/>
  <c r="R59" i="12"/>
  <c r="S59" i="12"/>
  <c r="T59" i="12"/>
  <c r="U59" i="12"/>
  <c r="V59" i="12"/>
  <c r="W59" i="12"/>
  <c r="X59" i="12"/>
  <c r="R45" i="12"/>
  <c r="R60" i="12" s="1"/>
  <c r="R61" i="12" s="1"/>
  <c r="R127" i="12" s="1"/>
  <c r="S45" i="12"/>
  <c r="S60" i="12" s="1"/>
  <c r="S61" i="12" s="1"/>
  <c r="S127" i="12" s="1"/>
  <c r="T45" i="12"/>
  <c r="T60" i="12" s="1"/>
  <c r="T61" i="12" s="1"/>
  <c r="T127" i="12" s="1"/>
  <c r="U45" i="12"/>
  <c r="U60" i="12" s="1"/>
  <c r="U61" i="12" s="1"/>
  <c r="U127" i="12" s="1"/>
  <c r="V45" i="12"/>
  <c r="V60" i="12" s="1"/>
  <c r="V61" i="12" s="1"/>
  <c r="V127" i="12" s="1"/>
  <c r="W45" i="12"/>
  <c r="W60" i="12" s="1"/>
  <c r="W61" i="12" s="1"/>
  <c r="W127" i="12" s="1"/>
  <c r="X45" i="12"/>
  <c r="X60" i="12" s="1"/>
  <c r="X61" i="12" s="1"/>
  <c r="X127" i="12" s="1"/>
  <c r="Q45" i="12"/>
  <c r="Q60" i="12" s="1"/>
  <c r="Q61" i="12" s="1"/>
  <c r="Q127" i="12" s="1"/>
  <c r="O84" i="1"/>
  <c r="P84" i="1"/>
  <c r="P99" i="1" s="1"/>
  <c r="Q84" i="1"/>
  <c r="R84" i="1"/>
  <c r="R99" i="1" s="1"/>
  <c r="S84" i="1"/>
  <c r="T84" i="1"/>
  <c r="T99" i="1" s="1"/>
  <c r="U84" i="1"/>
  <c r="V84" i="1"/>
  <c r="V99" i="1" s="1"/>
  <c r="W84" i="1"/>
  <c r="X84" i="1"/>
  <c r="X99" i="1" s="1"/>
  <c r="N99" i="1"/>
  <c r="X98" i="1"/>
  <c r="V98" i="1"/>
  <c r="N84" i="1"/>
  <c r="N98" i="1" s="1"/>
  <c r="R63" i="1"/>
  <c r="T63" i="1"/>
  <c r="T64" i="1" s="1"/>
  <c r="T131" i="1" s="1"/>
  <c r="U63" i="1"/>
  <c r="U64" i="1" s="1"/>
  <c r="W63" i="1"/>
  <c r="W64" i="1" s="1"/>
  <c r="S50" i="1"/>
  <c r="S63" i="1" s="1"/>
  <c r="T50" i="1"/>
  <c r="U50" i="1"/>
  <c r="V50" i="1"/>
  <c r="V63" i="1" s="1"/>
  <c r="V64" i="1" s="1"/>
  <c r="V131" i="1" s="1"/>
  <c r="W50" i="1"/>
  <c r="X50" i="1"/>
  <c r="X63" i="1" s="1"/>
  <c r="X64" i="1" s="1"/>
  <c r="X131" i="1" s="1"/>
  <c r="R50" i="1"/>
  <c r="U39" i="11"/>
  <c r="U81" i="11"/>
  <c r="Q81" i="11"/>
  <c r="Q97" i="11" s="1"/>
  <c r="L81" i="11"/>
  <c r="M81" i="11"/>
  <c r="N81" i="11"/>
  <c r="O81" i="11"/>
  <c r="P81" i="11"/>
  <c r="R81" i="11"/>
  <c r="S81" i="11"/>
  <c r="T81" i="11"/>
  <c r="K81" i="11"/>
  <c r="R40" i="11"/>
  <c r="S40" i="11"/>
  <c r="T40" i="11"/>
  <c r="U40" i="11"/>
  <c r="K40" i="11"/>
  <c r="Q40" i="11"/>
  <c r="M40" i="11"/>
  <c r="N40" i="11"/>
  <c r="O40" i="11"/>
  <c r="P40" i="11"/>
  <c r="C31" i="3"/>
  <c r="D22" i="3"/>
  <c r="E22" i="3"/>
  <c r="C21" i="3"/>
  <c r="C18" i="3"/>
  <c r="C17" i="3"/>
  <c r="C22" i="3" s="1"/>
  <c r="C12" i="3"/>
  <c r="W98" i="1" l="1"/>
  <c r="W99" i="1"/>
  <c r="W131" i="1" s="1"/>
  <c r="U99" i="1"/>
  <c r="U131" i="1" s="1"/>
  <c r="S99" i="1"/>
  <c r="Q99" i="1"/>
  <c r="O99" i="1"/>
  <c r="X94" i="12"/>
  <c r="V94" i="12"/>
  <c r="W94" i="12"/>
  <c r="N45" i="12"/>
  <c r="N59" i="12"/>
  <c r="D59" i="12"/>
  <c r="D45" i="12"/>
  <c r="D61" i="12" s="1"/>
  <c r="P45" i="12"/>
  <c r="P60" i="12" s="1"/>
  <c r="P61" i="12" s="1"/>
  <c r="P127" i="12" s="1"/>
  <c r="O45" i="12"/>
  <c r="X126" i="12"/>
  <c r="W126" i="12"/>
  <c r="V126" i="12"/>
  <c r="U126" i="12"/>
  <c r="T126" i="12"/>
  <c r="R126" i="12"/>
  <c r="Q126" i="12"/>
  <c r="P126" i="12"/>
  <c r="O126" i="12"/>
  <c r="N126" i="12"/>
  <c r="E126" i="12"/>
  <c r="D126" i="12"/>
  <c r="E95" i="12"/>
  <c r="F94" i="12"/>
  <c r="F95" i="12" s="1"/>
  <c r="D90" i="12"/>
  <c r="U83" i="12"/>
  <c r="U94" i="12" s="1"/>
  <c r="T83" i="12"/>
  <c r="T94" i="12" s="1"/>
  <c r="R83" i="12"/>
  <c r="R94" i="12" s="1"/>
  <c r="Q83" i="12"/>
  <c r="Q94" i="12" s="1"/>
  <c r="P83" i="12"/>
  <c r="P94" i="12" s="1"/>
  <c r="F83" i="12"/>
  <c r="E83" i="12"/>
  <c r="D83" i="12"/>
  <c r="O82" i="12"/>
  <c r="O83" i="12" s="1"/>
  <c r="O94" i="12" s="1"/>
  <c r="N95" i="12"/>
  <c r="D80" i="12"/>
  <c r="M61" i="12"/>
  <c r="L61" i="12"/>
  <c r="K61" i="12"/>
  <c r="J61" i="12"/>
  <c r="I61" i="12"/>
  <c r="H61" i="12"/>
  <c r="G61" i="12"/>
  <c r="F61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E45" i="12"/>
  <c r="D84" i="1"/>
  <c r="P50" i="1"/>
  <c r="P63" i="1" s="1"/>
  <c r="Q50" i="1"/>
  <c r="Q63" i="1" s="1"/>
  <c r="R64" i="1"/>
  <c r="R131" i="1" s="1"/>
  <c r="O50" i="1"/>
  <c r="O63" i="1" s="1"/>
  <c r="N50" i="1"/>
  <c r="E50" i="1"/>
  <c r="D33" i="1"/>
  <c r="O61" i="12" l="1"/>
  <c r="O127" i="12" s="1"/>
  <c r="O60" i="12"/>
  <c r="N60" i="12"/>
  <c r="N61" i="12" s="1"/>
  <c r="N127" i="12" s="1"/>
  <c r="D60" i="12"/>
  <c r="D94" i="12"/>
  <c r="D95" i="12" s="1"/>
  <c r="D127" i="12" s="1"/>
  <c r="S82" i="12"/>
  <c r="S83" i="12" s="1"/>
  <c r="S94" i="12" s="1"/>
  <c r="N94" i="12"/>
  <c r="D81" i="11" l="1"/>
  <c r="U106" i="11" l="1"/>
  <c r="U110" i="11" s="1"/>
  <c r="U127" i="11" s="1"/>
  <c r="S106" i="11"/>
  <c r="S127" i="11" s="1"/>
  <c r="Q106" i="11"/>
  <c r="Q127" i="11" s="1"/>
  <c r="M106" i="11"/>
  <c r="M127" i="11" s="1"/>
  <c r="L106" i="11"/>
  <c r="L110" i="11" s="1"/>
  <c r="K106" i="11"/>
  <c r="K127" i="11" s="1"/>
  <c r="D106" i="11"/>
  <c r="D110" i="11" s="1"/>
  <c r="D127" i="11" s="1"/>
  <c r="Q98" i="11"/>
  <c r="P98" i="11"/>
  <c r="N98" i="11"/>
  <c r="D93" i="11"/>
  <c r="U84" i="11"/>
  <c r="U97" i="11" s="1"/>
  <c r="U98" i="11" s="1"/>
  <c r="T84" i="11"/>
  <c r="T97" i="11" s="1"/>
  <c r="T98" i="11" s="1"/>
  <c r="S84" i="11"/>
  <c r="R84" i="11"/>
  <c r="F84" i="11"/>
  <c r="E84" i="11"/>
  <c r="D83" i="11"/>
  <c r="D84" i="11" s="1"/>
  <c r="C83" i="11"/>
  <c r="R97" i="11"/>
  <c r="P97" i="11"/>
  <c r="O97" i="11"/>
  <c r="N97" i="11"/>
  <c r="K97" i="11"/>
  <c r="K98" i="11" s="1"/>
  <c r="O65" i="11"/>
  <c r="O62" i="11"/>
  <c r="O98" i="11" s="1"/>
  <c r="L62" i="11"/>
  <c r="U57" i="11"/>
  <c r="U128" i="11" s="1"/>
  <c r="T57" i="11"/>
  <c r="S57" i="11"/>
  <c r="R57" i="11"/>
  <c r="Q57" i="11"/>
  <c r="P57" i="11"/>
  <c r="O57" i="11"/>
  <c r="N57" i="11"/>
  <c r="M57" i="11"/>
  <c r="F57" i="11"/>
  <c r="E57" i="11"/>
  <c r="U56" i="11"/>
  <c r="T56" i="11"/>
  <c r="S56" i="11"/>
  <c r="R56" i="11"/>
  <c r="Q56" i="11"/>
  <c r="M56" i="11"/>
  <c r="L55" i="11"/>
  <c r="K55" i="11"/>
  <c r="D55" i="11"/>
  <c r="D50" i="11"/>
  <c r="D43" i="11"/>
  <c r="L29" i="11"/>
  <c r="L40" i="11" s="1"/>
  <c r="D29" i="11"/>
  <c r="S97" i="11" l="1"/>
  <c r="S98" i="11" s="1"/>
  <c r="S128" i="11" s="1"/>
  <c r="Q128" i="11"/>
  <c r="T128" i="11"/>
  <c r="K57" i="11"/>
  <c r="K128" i="11" s="1"/>
  <c r="K56" i="11"/>
  <c r="D40" i="11"/>
  <c r="D56" i="11" s="1"/>
  <c r="L56" i="11"/>
  <c r="N128" i="11"/>
  <c r="O128" i="11"/>
  <c r="P128" i="11"/>
  <c r="D97" i="11"/>
  <c r="D57" i="11"/>
  <c r="L57" i="11"/>
  <c r="M83" i="11"/>
  <c r="M84" i="11" s="1"/>
  <c r="M97" i="11" s="1"/>
  <c r="M98" i="11" s="1"/>
  <c r="M128" i="11" s="1"/>
  <c r="D98" i="11"/>
  <c r="M110" i="11"/>
  <c r="S110" i="11"/>
  <c r="L83" i="11"/>
  <c r="L84" i="11" s="1"/>
  <c r="L97" i="11" s="1"/>
  <c r="L98" i="11" s="1"/>
  <c r="Q110" i="11"/>
  <c r="D128" i="11" l="1"/>
  <c r="L128" i="11"/>
  <c r="D50" i="1" l="1"/>
  <c r="D94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98" i="1" l="1"/>
  <c r="D64" i="1"/>
  <c r="K68" i="3" l="1"/>
  <c r="O64" i="1" l="1"/>
  <c r="O131" i="1" s="1"/>
  <c r="E63" i="1"/>
  <c r="E64" i="1" s="1"/>
  <c r="F64" i="1"/>
  <c r="G64" i="1"/>
  <c r="H64" i="1"/>
  <c r="I64" i="1"/>
  <c r="J64" i="1"/>
  <c r="K64" i="1"/>
  <c r="L64" i="1"/>
  <c r="M64" i="1"/>
  <c r="E87" i="1"/>
  <c r="F87" i="1"/>
  <c r="P87" i="1"/>
  <c r="P98" i="1" s="1"/>
  <c r="Q87" i="1"/>
  <c r="Q98" i="1" s="1"/>
  <c r="R87" i="1"/>
  <c r="R98" i="1" s="1"/>
  <c r="U87" i="1"/>
  <c r="U98" i="1" s="1"/>
  <c r="F98" i="1"/>
  <c r="F99" i="1" s="1"/>
  <c r="D130" i="1"/>
  <c r="E130" i="1"/>
  <c r="N130" i="1"/>
  <c r="O130" i="1"/>
  <c r="P130" i="1"/>
  <c r="Q130" i="1"/>
  <c r="R130" i="1"/>
  <c r="T130" i="1"/>
  <c r="U130" i="1"/>
  <c r="V130" i="1"/>
  <c r="W130" i="1"/>
  <c r="X130" i="1"/>
  <c r="C15" i="3"/>
  <c r="D15" i="3"/>
  <c r="E15" i="3"/>
  <c r="E23" i="3"/>
  <c r="D26" i="3"/>
  <c r="D29" i="3" s="1"/>
  <c r="C29" i="3"/>
  <c r="E29" i="3"/>
  <c r="C43" i="3"/>
  <c r="C51" i="3" s="1"/>
  <c r="E43" i="3"/>
  <c r="E51" i="3" s="1"/>
  <c r="D51" i="3"/>
  <c r="E99" i="1"/>
  <c r="P64" i="1" l="1"/>
  <c r="P131" i="1" s="1"/>
  <c r="S64" i="1"/>
  <c r="S131" i="1" s="1"/>
  <c r="Q64" i="1"/>
  <c r="Q131" i="1" s="1"/>
  <c r="N64" i="1"/>
  <c r="N131" i="1" s="1"/>
  <c r="O86" i="1"/>
  <c r="D87" i="1"/>
  <c r="S86" i="1" l="1"/>
  <c r="S87" i="1" s="1"/>
  <c r="S98" i="1" s="1"/>
  <c r="O87" i="1"/>
  <c r="O98" i="1" s="1"/>
  <c r="D99" i="1"/>
  <c r="C23" i="3" l="1"/>
  <c r="D131" i="1"/>
  <c r="D36" i="3" l="1"/>
  <c r="D37" i="3" s="1"/>
  <c r="C36" i="3"/>
  <c r="C37" i="3" s="1"/>
  <c r="C52" i="3" s="1"/>
  <c r="L67" i="3" s="1"/>
  <c r="E36" i="3"/>
  <c r="E37" i="3" s="1"/>
  <c r="E52" i="3" s="1"/>
  <c r="D23" i="3" l="1"/>
  <c r="D52" i="3" s="1"/>
  <c r="K70" i="3"/>
  <c r="J68" i="3"/>
  <c r="T87" i="1" l="1"/>
  <c r="T98" i="1" s="1"/>
</calcChain>
</file>

<file path=xl/sharedStrings.xml><?xml version="1.0" encoding="utf-8"?>
<sst xmlns="http://schemas.openxmlformats.org/spreadsheetml/2006/main" count="1615" uniqueCount="251">
  <si>
    <t>ПОГОДЖЕНО</t>
  </si>
  <si>
    <t>ЗАТВЕРДЖЕНО</t>
  </si>
  <si>
    <t>М.П.</t>
  </si>
  <si>
    <t>(найменування ліцензіата)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</si>
  <si>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</si>
  <si>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</si>
  <si>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</si>
  <si>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</si>
  <si>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позичкових коштів та відсотків за їх  використання, що підлягає поверненню упланованому періоді,           тис. грн.           (без ПДВ)</t>
  </si>
  <si>
    <t>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</si>
  <si>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</si>
  <si>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</si>
  <si>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</si>
  <si>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>Строк окупності (місяців)</t>
    </r>
    <r>
      <rPr>
        <b/>
        <sz val="10"/>
        <rFont val="Times New Roman"/>
        <family val="1"/>
        <charset val="204"/>
      </rPr>
      <t>*</t>
    </r>
  </si>
  <si>
    <t>№ аркуша обґрунтовуючих матеріалів</t>
  </si>
  <si>
    <t>Економія паливно-енергетичних ресурсів                  (тони умовного палива/прогнозний період)</t>
  </si>
  <si>
    <t>Економія фонду заробітної плати (тис. грн./рік)</t>
  </si>
  <si>
    <r>
      <t>Економічний ефект (тис. грн.)</t>
    </r>
    <r>
      <rPr>
        <b/>
        <sz val="10"/>
        <rFont val="Times New Roman"/>
        <family val="1"/>
        <charset val="204"/>
      </rPr>
      <t>**</t>
    </r>
  </si>
  <si>
    <t>загальна сума</t>
  </si>
  <si>
    <t>з урахуванням:</t>
  </si>
  <si>
    <t>господарський  (вартість    матеріальних ресурсів)</t>
  </si>
  <si>
    <t>підряд-  ний</t>
  </si>
  <si>
    <t>І кв.</t>
  </si>
  <si>
    <t>ІІ кв.</t>
  </si>
  <si>
    <t>ІІІ кв.</t>
  </si>
  <si>
    <t>ІV кв.</t>
  </si>
  <si>
    <t>амортиза-ційні відраху-вання</t>
  </si>
  <si>
    <t>виробничі інвестиції з прибутку</t>
  </si>
  <si>
    <t>отримані у планова-номуперіоді позичкові кошти фінансових установ, що підлягають повер-ненню</t>
  </si>
  <si>
    <t>отримані у планованомуперіоді  бюджетні кошти, що не підлягають поверненню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</si>
  <si>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</si>
  <si>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</si>
  <si>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</si>
  <si>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І</t>
  </si>
  <si>
    <t>Виробництво теплової енергії</t>
  </si>
  <si>
    <t>1.1</t>
  </si>
  <si>
    <t>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</si>
  <si>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1.1.1</t>
  </si>
  <si>
    <t>Заходи зі зниження питомих витрат, а також втрат ресурсів, з них:</t>
  </si>
  <si>
    <t>Усього за підпунктом 1.1.1</t>
  </si>
  <si>
    <t>х</t>
  </si>
  <si>
    <t>1.1.2</t>
  </si>
  <si>
    <t>х 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</si>
  <si>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</si>
  <si>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</si>
  <si>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</si>
  <si>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</si>
  <si>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</si>
  <si>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</si>
  <si>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(не звільняється від оподаткування згідно з пунктом 154.9 статті 154 Податкового кодексу України), з урахуванням:</t>
  </si>
  <si>
    <t>1.2.1</t>
  </si>
  <si>
    <t>Усього за підпунктом 1.2.1</t>
  </si>
  <si>
    <t>1.2.2</t>
  </si>
  <si>
    <t>Заходи щодо забезпечення технологічного та/або комерційного обліку ресурсів, з них: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</si>
  <si>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</si>
  <si>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</si>
  <si>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</si>
  <si>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</si>
  <si>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</si>
  <si>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</si>
  <si>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</si>
  <si>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</si>
  <si>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</si>
  <si>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</si>
  <si>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</si>
  <si>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</si>
  <si>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</si>
  <si>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</si>
  <si>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</si>
  <si>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</si>
  <si>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</si>
  <si>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</si>
  <si>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</si>
  <si>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Усього за підпунктом 2.1.3</t>
  </si>
  <si>
    <t>Усього за пунктом 2.1</t>
  </si>
  <si>
    <t>2.2</t>
  </si>
  <si>
    <t>2.2.1</t>
  </si>
  <si>
    <t>Усього за підпунктом 2.2.1</t>
  </si>
  <si>
    <t>2.2.2</t>
  </si>
  <si>
    <t>Заходи щодо забезпечення  технологічного та/або комерційного обліку ресурсів, з них:</t>
  </si>
  <si>
    <t>2.2.2.1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</si>
  <si>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</si>
  <si>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</si>
  <si>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</si>
  <si>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</si>
  <si>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</si>
  <si>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</si>
  <si>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</si>
  <si>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</si>
  <si>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</si>
  <si>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</si>
  <si>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</si>
  <si>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>3.1</t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</si>
  <si>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</si>
  <si>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</si>
  <si>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</si>
  <si>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</si>
  <si>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</si>
  <si>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</si>
  <si>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</si>
  <si>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</si>
  <si>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</si>
  <si>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</si>
  <si>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</si>
  <si>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</si>
  <si>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</si>
  <si>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</si>
  <si>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</si>
  <si>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Усього за підпунктом3.2.4</t>
  </si>
  <si>
    <t>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</si>
  <si>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</si>
  <si>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</si>
  <si>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</si>
  <si>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</si>
  <si>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</si>
  <si>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</si>
  <si>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</si>
  <si>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</si>
  <si>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>Головний інженер</t>
  </si>
  <si>
    <t>(посада відповідального виконавця)</t>
  </si>
  <si>
    <t>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</si>
  <si>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</si>
  <si>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</si>
  <si>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</si>
  <si>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</si>
  <si>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   тис. грн (без ПДВ)</t>
  </si>
  <si>
    <r>
      <t>Строк окупності (місяців)</t>
    </r>
    <r>
      <rPr>
        <b/>
        <sz val="9"/>
        <rFont val="Times New Roman"/>
        <family val="1"/>
        <charset val="204"/>
      </rPr>
      <t>**</t>
    </r>
  </si>
  <si>
    <t>Економія паливно-енергетичних ресурсів        (тони умовного палива/прогнозний період)</t>
  </si>
  <si>
    <r>
      <t>Економічний ефект (тис. грн )</t>
    </r>
    <r>
      <rPr>
        <b/>
        <sz val="9"/>
        <rFont val="Times New Roman"/>
        <family val="1"/>
        <charset val="204"/>
      </rPr>
      <t>***</t>
    </r>
  </si>
  <si>
    <t>госпо-дарський  (вартість    матері-альних ресурсів)</t>
  </si>
  <si>
    <t>підрядний</t>
  </si>
  <si>
    <t>плано-ваний період</t>
  </si>
  <si>
    <t>прогнозний період</t>
  </si>
  <si>
    <t>аморти-заційні відраху-вання</t>
  </si>
  <si>
    <t>позичко-ві кошти</t>
  </si>
  <si>
    <t>інші залучені кошти,    з них:</t>
  </si>
  <si>
    <t>бюджетні кошти (не підлягають поверненню)</t>
  </si>
  <si>
    <t>підля-гають повер-ненню</t>
  </si>
  <si>
    <t>не підлягають повернен-ню</t>
  </si>
  <si>
    <t>плано-ваний  період     +1</t>
  </si>
  <si>
    <t>плано-ваний період + n*</t>
  </si>
  <si>
    <t>Усього за підпунктом 3.2.4</t>
  </si>
  <si>
    <t>** Суми витрат по заходах та економічний ефект від їх упровадження  при розрахунку строку окупності враховувати без ПДВ.</t>
  </si>
  <si>
    <t>*** Складові розрахунку економічного ефекту від упровадження  заходів ураховувати без ПДВ.</t>
  </si>
  <si>
    <t>Найменування заходів</t>
  </si>
  <si>
    <t>Кошти, що враховуються у структурі тарифів за джерелами фінансування, 
тис. грн. (без ПДВ)</t>
  </si>
  <si>
    <t>амортизаційні відрахування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</si>
  <si>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</si>
  <si>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</si>
  <si>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 :</t>
    </r>
  </si>
  <si>
    <t>Заходи зі зниження питомих витрат, а також втрат ресурсів</t>
  </si>
  <si>
    <t>Заходи щодо забезпечення  технологічного та/або комерційного обліку ресурсів</t>
  </si>
  <si>
    <t>Інші заходи</t>
  </si>
  <si>
    <t>1.2.</t>
  </si>
  <si>
    <t>Інші заходи (не звільняється від оподаткування згідноз пунктом 154.9 статті 154 Податкового кодексу України),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</si>
  <si>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</si>
  <si>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</si>
  <si>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</si>
  <si>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</si>
  <si>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           (посадова особа ліцензіата)</t>
  </si>
  <si>
    <t xml:space="preserve">                                            (підпис)</t>
  </si>
  <si>
    <t>(прізвище, ім'я, по батькові)</t>
  </si>
  <si>
    <t>М. П.</t>
  </si>
  <si>
    <t>(підпис)                                                                  (прізвище, ім’я, по батькові)</t>
  </si>
  <si>
    <t xml:space="preserve"> </t>
  </si>
  <si>
    <t xml:space="preserve">                                (підпис)</t>
  </si>
  <si>
    <t>1.1.1.1</t>
  </si>
  <si>
    <t>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урахуванням:</t>
  </si>
  <si>
    <t>(прізвище, ім’я, по батькові)</t>
  </si>
  <si>
    <t>________                                     М.В.КАПУСТІН</t>
  </si>
  <si>
    <t>________                                       М.В.КАПУСТІН</t>
  </si>
  <si>
    <t>Головний інженер                                                                                   _____________________     М.В.КАПУСТІН</t>
  </si>
  <si>
    <t>Головний бухгалтер                                                                          _____________________          Л.В. ПАСТУШЕНКО</t>
  </si>
  <si>
    <t>1.2.6</t>
  </si>
  <si>
    <t>2.2.4.1</t>
  </si>
  <si>
    <t>Технічне переоснащення котельні по вул. Гвардійська, 40/1 із заміною парового котла ДКВР 6.5-13 на водогрійний</t>
  </si>
  <si>
    <t>1.2.1.1.</t>
  </si>
  <si>
    <t>1.2.1.2.</t>
  </si>
  <si>
    <t>1.2.1.3.</t>
  </si>
  <si>
    <t>1.2.1.4.</t>
  </si>
  <si>
    <t>1.2.1.5.</t>
  </si>
  <si>
    <t>1.2.1.6.</t>
  </si>
  <si>
    <t>1.2.1.7.</t>
  </si>
  <si>
    <t>1.2.1.8.</t>
  </si>
  <si>
    <t>1.2.1.9.</t>
  </si>
  <si>
    <t>2.2.1.1.</t>
  </si>
  <si>
    <t>2.2.1.2.</t>
  </si>
  <si>
    <t>2.2.1.3.</t>
  </si>
  <si>
    <t>2.2.1.4.</t>
  </si>
  <si>
    <t>2.2.1.5.</t>
  </si>
  <si>
    <t>2.2.1.6.</t>
  </si>
  <si>
    <t>2.2.1.7.</t>
  </si>
  <si>
    <t>Технічне переоснащення. Установка дегазатора SPIROVENT AIR SUPERIOR на котельні по вул. Мелітопольських дивізій, 126/1  "Дачна"</t>
  </si>
  <si>
    <t>Технічне переоснащення. Установка  дегазатора SPIROVENT AIR SUPERIOR на котельні І черги по вул. Г. Сталінграда, 2/1</t>
  </si>
  <si>
    <t>1.2.1.10.</t>
  </si>
  <si>
    <t>Капітальний ремонт котла ПТВМ-30 №2 в котельні по вул. Покровська, 61/1</t>
  </si>
  <si>
    <t>Заміна мережевого насосу К 45/55 з ел. двигуном N=15кВт на насос NEP CM 50-200B з ел. двигуном N=11кВт в котельні по вул. П.Ловецького, 142/2</t>
  </si>
  <si>
    <t>50 м.п.</t>
  </si>
  <si>
    <t>Капітальний ремонт теплової мережі від котельні по вул. Г.Сталінграду, 2/1 до ТКІ- 1 із застосуванням попередньо ізольованих труб  Ø530/710 (підземна). Після Г.В.</t>
  </si>
  <si>
    <t>ТОВ  «Тепло- Мелітополь»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</si>
  <si>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1"/>
        <rFont val="Times New Roman"/>
        <family val="1"/>
        <charset val="204"/>
      </rPr>
      <t>(підземна)</t>
    </r>
  </si>
  <si>
    <r>
      <t>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теплопостачання ( не звільняється від оподаткування згідно з  Податковим кодексом України), з урахуванням :</t>
    </r>
  </si>
  <si>
    <r>
      <t>Примітки:    n*</t>
    </r>
    <r>
      <rPr>
        <sz val="11"/>
        <rFont val="Calibri"/>
        <family val="2"/>
        <charset val="204"/>
      </rPr>
      <t>–</t>
    </r>
    <r>
      <rPr>
        <sz val="11"/>
        <rFont val="Times New Roman"/>
        <family val="1"/>
        <charset val="204"/>
      </rPr>
      <t>кількість років інвестиційної програми.</t>
    </r>
  </si>
  <si>
    <t>Технічне переоснащення. Установка  дегазатора SPIROVENT AIR SUPERIOR на котельні по вул. Гетьмана Сагайдачного ,270/1 "Привокзальна"</t>
  </si>
  <si>
    <t>Технічне переоснащення котельні по вул. П. Ловецького, 142/2</t>
  </si>
  <si>
    <r>
      <t xml:space="preserve">Капітальний ремонт теплової мережі СШ №25 (від міськвідділу до ДОСААФ) перехід через вул. А. Невського із застосуванням попередньо ізольованих труб, ø 159 /250мм.  </t>
    </r>
    <r>
      <rPr>
        <b/>
        <sz val="11"/>
        <rFont val="Times New Roman"/>
        <family val="1"/>
        <charset val="204"/>
      </rPr>
      <t>(підземна у футлярі)</t>
    </r>
  </si>
  <si>
    <r>
      <t xml:space="preserve">Капітальний ремонт теплової мережи від ТК-10 до ТК-10.1 (пр. Б.Хмельницького, 87-66а) із застосуванням попередньо ізольованих труб Ø159/250  </t>
    </r>
    <r>
      <rPr>
        <b/>
        <sz val="11"/>
        <color indexed="63"/>
        <rFont val="Times New Roman"/>
        <family val="1"/>
        <charset val="204"/>
      </rPr>
      <t>(підземна)</t>
    </r>
  </si>
  <si>
    <t>44 м.п.</t>
  </si>
  <si>
    <t>40 м.п.</t>
  </si>
  <si>
    <t>400 м.п.</t>
  </si>
  <si>
    <t>1016п.м.</t>
  </si>
  <si>
    <t>Технічне переоснащення газо-розподільчих пунктів котелень підприємства</t>
  </si>
  <si>
    <t>Ремонт цегляноїдимової труби котельні вул. Покровська 61/1</t>
  </si>
  <si>
    <t>Ремонт рулонної покрівлі будівлі нової котельні вул. Покровська 61/1</t>
  </si>
  <si>
    <t>1.2.5.1</t>
  </si>
  <si>
    <t>1.2.5.2</t>
  </si>
  <si>
    <t>1.2.5.3</t>
  </si>
  <si>
    <t>1160м²</t>
  </si>
  <si>
    <t>1.2.1.11.</t>
  </si>
  <si>
    <t>Технічне переоснащення. Установка  дегазаторов SPIROVENT AIR SUPERIOR на котельні по вул. Поровська,61/1</t>
  </si>
  <si>
    <t>Капітальний ремонт теплової мережі від ТК-2/2 до ЦТП-2 по території штабу бригади із виносом на опори по вул. Гвардійська   Ø219мм</t>
  </si>
  <si>
    <t>290 м.п.</t>
  </si>
  <si>
    <t>370 п.м</t>
  </si>
  <si>
    <t>160 п.м</t>
  </si>
  <si>
    <t>Капітальний ремонт теплової мережі від Універсама по вул. Г.України до ж.б.№121 по вул. Гетьманська   із застосуванням попередньо ізольованих труб  Ø219/315мм -120 п.м., Ø159/250мм-250 п.м.</t>
  </si>
  <si>
    <t xml:space="preserve">Капітальний ремонт теплової мережі від ТК ж.б. №6 вул. Ярослава Мудрого до ж.б. 40  вул. Шмідта ( ділянка від ТКІІ-19 по вул. П.Дорошенко)  із застосуванням попередньо ізольованих труб   Ø159/250мм </t>
  </si>
  <si>
    <t xml:space="preserve">Технічне переоснащення котельні центрального району по вул. Покровська,61/1 </t>
  </si>
  <si>
    <t>2.2.1.8.</t>
  </si>
  <si>
    <t xml:space="preserve">Капітальний ремонт теплової мережі Центральної частини від вул. Бейбулатова,3 до вул. Бейбулатова,15 із застосуванням попередньо ізольованих труб   Ø426/560 мм </t>
  </si>
  <si>
    <t>426п.м.</t>
  </si>
  <si>
    <t>Фінансовий план використання коштів для  виконання  інвестиційної програми на 2020 -2021 рік</t>
  </si>
  <si>
    <t>2.2.1.9.</t>
  </si>
  <si>
    <t xml:space="preserve">Директор  ТОВ "ТЕПЛО-МЕЛІТОПОЛЬ"                                                          __________________ О.О. ЯЛСУКОВА                           (підпис)                                                                          “_____”_____________2020 року                          </t>
  </si>
  <si>
    <t>Технічне переоснащення. Установка  реціркуляційного насосу   до котла КВГМ 20-150 в котельні І-ої черги по вул. Г. Сталінграда, 2/1 для продовження терміну служби котла і забезпечення його  роботи</t>
  </si>
  <si>
    <t xml:space="preserve">Технічне переоснащення. Установка  реціркуляційного насосу до котла   КВГМ 10-150 №2 в котельні І-ої черги по вул. Г. Сталінграда, 2/1 для продовження терміну служби котла і забезпечення його роботи </t>
  </si>
  <si>
    <t>Фінансовий план використання коштів для  виконання  інвестиційної програми та  їх урахування у структурі тарифів на 12 місяців 2020 року</t>
  </si>
  <si>
    <t>ТОВ  «ТЕПЛО-МЕЛІТОПОЛЬ»</t>
  </si>
  <si>
    <t>Фінансовий план використання коштів для  виконання  інвестиційної програми та  їх урахування у структурі тарифів на 12 місяців 2021 року</t>
  </si>
  <si>
    <t>План витрат за джерелами фінансування на виконання інвестиційної програми для врахування у структурі тарифів                                                                                                                                        на 2020-2021р.р.</t>
  </si>
  <si>
    <r>
      <t xml:space="preserve">Капітальний ремонт теплової мережи від ТК-10 до ТК-10.1 (пр. Б.Хмельницького, 87-66а) із застосуванням попередньо ізольованих труб Ø159/250  </t>
    </r>
    <r>
      <rPr>
        <b/>
        <sz val="11"/>
        <color theme="1"/>
        <rFont val="Times New Roman"/>
        <family val="1"/>
        <charset val="204"/>
      </rPr>
      <t>(підземна)</t>
    </r>
  </si>
  <si>
    <t xml:space="preserve">Директор ТОВ "ТЕПЛО-МЕЛІТОПОЛЬ"                                      _____________________       О.О. ЯЛСУКОВА   </t>
  </si>
  <si>
    <t>Капітальний ремонт теплової мережі від котельні до ТК0 і далі до ТК вул. Петра Дорошенко 1,3 (від ТК0 до вул. Покровська,110) із застосуванням попередньо ізольованих труб Ø89мм</t>
  </si>
  <si>
    <t>Капітальний ремонт теплової мережі від котельні до ТК0 і далі до ТК вул. Петра Дорошенко 1,3 (від ТК0 до вул. Покровська,110) із застосуванням попередньо ізольованих труб Ø89</t>
  </si>
  <si>
    <t>начальник економічного віддлу Дмитрова К.</t>
  </si>
  <si>
    <t xml:space="preserve">Директор  ТОВ "ТЕПЛО-МЕЛІТОПОЛЬ"                                                          __________________ О. ЯЛСУКОВА                           (підпис)                                                                          “_____”_____________2020 року                                                    </t>
  </si>
  <si>
    <t>начальник економічного відділу Дмитрова К.</t>
  </si>
  <si>
    <t>Секретар Мелітопольської міської ради</t>
  </si>
  <si>
    <t>Роман РОМАНОВ</t>
  </si>
  <si>
    <r>
      <rPr>
        <u/>
        <sz val="12"/>
        <color indexed="8"/>
        <rFont val="Times New Roman"/>
        <family val="1"/>
        <charset val="204"/>
      </rPr>
      <t xml:space="preserve">Рішення виконавчого комітету  Мелітопольської  міської ради   Запорізької області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
       </t>
    </r>
    <r>
      <rPr>
        <sz val="10"/>
        <color indexed="8"/>
        <rFont val="Times New Roman"/>
        <family val="1"/>
        <charset val="204"/>
      </rPr>
      <t xml:space="preserve">   (найменування органу місцевого самоврядування)</t>
    </r>
    <r>
      <rPr>
        <sz val="12"/>
        <color indexed="8"/>
        <rFont val="Times New Roman"/>
        <family val="1"/>
        <charset val="204"/>
      </rPr>
      <t xml:space="preserve">
від 02.07.2020 № 119/2                                                                                          </t>
    </r>
  </si>
  <si>
    <r>
      <rPr>
        <u/>
        <sz val="12"/>
        <color indexed="8"/>
        <rFont val="Times New Roman"/>
        <family val="1"/>
        <charset val="204"/>
      </rPr>
      <t xml:space="preserve">Рішення виконавчого комітету  Мелітопольської  міської ради   Запорізької області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
       </t>
    </r>
    <r>
      <rPr>
        <sz val="10"/>
        <color indexed="8"/>
        <rFont val="Times New Roman"/>
        <family val="1"/>
        <charset val="204"/>
      </rPr>
      <t xml:space="preserve">   (найменування органу місцевого самоврядування)</t>
    </r>
    <r>
      <rPr>
        <sz val="12"/>
        <color indexed="8"/>
        <rFont val="Times New Roman"/>
        <family val="1"/>
        <charset val="204"/>
      </rPr>
      <t xml:space="preserve">
 від 02.07.2020 № 119/2                                                                                       </t>
    </r>
  </si>
  <si>
    <r>
      <rPr>
        <u/>
        <sz val="12"/>
        <color indexed="8"/>
        <rFont val="Times New Roman"/>
        <family val="1"/>
        <charset val="204"/>
      </rPr>
      <t xml:space="preserve">Рішення виконавчого комітету  Мелітопольської  міської ради   Запорізької області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
       </t>
    </r>
    <r>
      <rPr>
        <sz val="10"/>
        <color indexed="8"/>
        <rFont val="Times New Roman"/>
        <family val="1"/>
        <charset val="204"/>
      </rPr>
      <t xml:space="preserve">   (найменування органу місцевого самоврядування)</t>
    </r>
    <r>
      <rPr>
        <sz val="12"/>
        <color indexed="8"/>
        <rFont val="Times New Roman"/>
        <family val="1"/>
        <charset val="204"/>
      </rPr>
      <t xml:space="preserve">
від 02.07.2020 №  119/2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</si>
</sst>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* #,##0.00,&quot;грн.&quot;_-;\-* #,##0.00,&quot;грн.&quot;_-;_-* \-??&quot; грн.&quot;_-;_-@_-"/>
    <numFmt numFmtId="166" formatCode="_-* #,##0.00,_г_р_н_._-;\-* #,##0.00,_г_р_н_._-;_-* \-??\ _г_р_н_._-;_-@_-"/>
    <numFmt numFmtId="167" formatCode="0.0"/>
  </numFmts>
  <fonts count="37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1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3" fillId="0" borderId="0"/>
    <xf numFmtId="0" fontId="16" fillId="0" borderId="0"/>
    <xf numFmtId="0" fontId="23" fillId="0" borderId="0"/>
    <xf numFmtId="165" fontId="23" fillId="0" borderId="0"/>
    <xf numFmtId="166" fontId="23" fillId="0" borderId="0"/>
  </cellStyleXfs>
  <cellXfs count="4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4" fillId="0" borderId="2" xfId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4" fillId="0" borderId="0" xfId="0" applyFont="1" applyBorder="1" applyAlignment="1"/>
    <xf numFmtId="2" fontId="14" fillId="0" borderId="2" xfId="0" applyNumberFormat="1" applyFont="1" applyBorder="1" applyAlignment="1"/>
    <xf numFmtId="0" fontId="14" fillId="0" borderId="2" xfId="0" applyFont="1" applyBorder="1" applyAlignment="1"/>
    <xf numFmtId="2" fontId="14" fillId="0" borderId="3" xfId="0" applyNumberFormat="1" applyFont="1" applyBorder="1" applyAlignment="1"/>
    <xf numFmtId="2" fontId="15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1" fillId="0" borderId="2" xfId="2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2" xfId="0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 applyProtection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/>
    <xf numFmtId="0" fontId="1" fillId="0" borderId="2" xfId="1" applyFont="1" applyBorder="1" applyAlignment="1" applyProtection="1">
      <alignment horizontal="left" vertical="top" wrapText="1"/>
    </xf>
    <xf numFmtId="0" fontId="1" fillId="0" borderId="2" xfId="0" applyFont="1" applyBorder="1"/>
    <xf numFmtId="165" fontId="1" fillId="0" borderId="2" xfId="4" applyFont="1" applyBorder="1" applyAlignment="1" applyProtection="1">
      <alignment horizontal="center"/>
    </xf>
    <xf numFmtId="166" fontId="14" fillId="0" borderId="2" xfId="5" applyFont="1" applyBorder="1" applyAlignment="1" applyProtection="1">
      <alignment horizontal="center"/>
    </xf>
    <xf numFmtId="4" fontId="14" fillId="0" borderId="2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/>
    <xf numFmtId="167" fontId="14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66" fontId="6" fillId="0" borderId="0" xfId="5" applyFont="1" applyBorder="1" applyAlignment="1" applyProtection="1"/>
    <xf numFmtId="166" fontId="5" fillId="0" borderId="0" xfId="5" applyFont="1" applyBorder="1" applyAlignment="1" applyProtection="1"/>
    <xf numFmtId="2" fontId="6" fillId="0" borderId="0" xfId="0" applyNumberFormat="1" applyFont="1"/>
    <xf numFmtId="0" fontId="6" fillId="0" borderId="0" xfId="0" applyFont="1"/>
    <xf numFmtId="2" fontId="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center" wrapText="1"/>
    </xf>
    <xf numFmtId="0" fontId="15" fillId="0" borderId="2" xfId="0" applyFont="1" applyBorder="1" applyAlignment="1"/>
    <xf numFmtId="0" fontId="6" fillId="0" borderId="2" xfId="0" applyFont="1" applyBorder="1" applyAlignment="1"/>
    <xf numFmtId="14" fontId="6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19" fillId="0" borderId="0" xfId="0" applyFont="1"/>
    <xf numFmtId="2" fontId="20" fillId="0" borderId="0" xfId="0" applyNumberFormat="1" applyFont="1"/>
    <xf numFmtId="2" fontId="10" fillId="0" borderId="0" xfId="0" applyNumberFormat="1" applyFont="1"/>
    <xf numFmtId="2" fontId="19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2" fillId="2" borderId="2" xfId="0" applyFont="1" applyFill="1" applyBorder="1" applyAlignment="1">
      <alignment horizontal="center"/>
    </xf>
    <xf numFmtId="167" fontId="14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3" fontId="1" fillId="0" borderId="2" xfId="2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2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14" fontId="1" fillId="0" borderId="7" xfId="0" applyNumberFormat="1" applyFont="1" applyFill="1" applyBorder="1" applyAlignment="1">
      <alignment horizontal="center"/>
    </xf>
    <xf numFmtId="3" fontId="6" fillId="0" borderId="3" xfId="2" applyNumberFormat="1" applyFont="1" applyBorder="1" applyAlignment="1">
      <alignment horizontal="center" wrapText="1"/>
    </xf>
    <xf numFmtId="0" fontId="10" fillId="0" borderId="8" xfId="0" applyFont="1" applyBorder="1"/>
    <xf numFmtId="2" fontId="1" fillId="0" borderId="8" xfId="3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2" xfId="1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2" fontId="14" fillId="0" borderId="0" xfId="0" applyNumberFormat="1" applyFont="1"/>
    <xf numFmtId="0" fontId="1" fillId="0" borderId="8" xfId="1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/>
    <xf numFmtId="166" fontId="1" fillId="0" borderId="0" xfId="5" applyFont="1" applyBorder="1" applyAlignment="1" applyProtection="1"/>
    <xf numFmtId="166" fontId="9" fillId="0" borderId="0" xfId="5" applyFont="1" applyBorder="1" applyAlignment="1" applyProtection="1"/>
    <xf numFmtId="0" fontId="1" fillId="0" borderId="8" xfId="0" applyFont="1" applyBorder="1"/>
    <xf numFmtId="0" fontId="13" fillId="0" borderId="0" xfId="0" applyFont="1" applyBorder="1" applyAlignment="1"/>
    <xf numFmtId="0" fontId="1" fillId="0" borderId="2" xfId="1" applyFont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>
      <alignment horizontal="center"/>
    </xf>
    <xf numFmtId="0" fontId="17" fillId="0" borderId="8" xfId="0" applyFont="1" applyBorder="1"/>
    <xf numFmtId="2" fontId="17" fillId="0" borderId="8" xfId="2" applyNumberFormat="1" applyFont="1" applyFill="1" applyBorder="1" applyAlignment="1">
      <alignment horizontal="right" wrapText="1"/>
    </xf>
    <xf numFmtId="2" fontId="17" fillId="0" borderId="8" xfId="2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17" fillId="0" borderId="8" xfId="0" applyNumberFormat="1" applyFont="1" applyFill="1" applyBorder="1" applyAlignment="1">
      <alignment horizontal="right"/>
    </xf>
    <xf numFmtId="2" fontId="6" fillId="0" borderId="8" xfId="2" applyNumberFormat="1" applyFont="1" applyBorder="1" applyAlignment="1">
      <alignment horizontal="right" wrapText="1"/>
    </xf>
    <xf numFmtId="2" fontId="1" fillId="0" borderId="8" xfId="1" applyNumberFormat="1" applyFont="1" applyBorder="1" applyAlignment="1" applyProtection="1">
      <alignment horizontal="center" vertical="center" wrapText="1"/>
    </xf>
    <xf numFmtId="2" fontId="17" fillId="0" borderId="8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25" fillId="3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9" fillId="0" borderId="0" xfId="5" applyNumberFormat="1" applyFont="1" applyBorder="1" applyAlignment="1" applyProtection="1"/>
    <xf numFmtId="0" fontId="1" fillId="0" borderId="8" xfId="1" applyFont="1" applyBorder="1" applyAlignment="1" applyProtection="1">
      <alignment horizontal="center" wrapText="1"/>
    </xf>
    <xf numFmtId="2" fontId="1" fillId="0" borderId="8" xfId="1" applyNumberFormat="1" applyFont="1" applyBorder="1" applyAlignment="1" applyProtection="1">
      <alignment horizontal="center" wrapText="1"/>
    </xf>
    <xf numFmtId="4" fontId="1" fillId="0" borderId="8" xfId="1" applyNumberFormat="1" applyFont="1" applyBorder="1" applyAlignment="1" applyProtection="1">
      <alignment horizontal="center" wrapText="1"/>
    </xf>
    <xf numFmtId="0" fontId="1" fillId="3" borderId="8" xfId="0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left" vertical="top"/>
    </xf>
    <xf numFmtId="3" fontId="1" fillId="0" borderId="2" xfId="2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2" xfId="1" applyFont="1" applyBorder="1" applyAlignment="1" applyProtection="1">
      <alignment horizontal="right" vertical="center" wrapText="1"/>
    </xf>
    <xf numFmtId="2" fontId="1" fillId="0" borderId="2" xfId="2" applyNumberFormat="1" applyFont="1" applyBorder="1" applyAlignment="1">
      <alignment horizontal="right" wrapText="1"/>
    </xf>
    <xf numFmtId="2" fontId="1" fillId="0" borderId="5" xfId="0" applyNumberFormat="1" applyFont="1" applyBorder="1" applyAlignment="1">
      <alignment horizontal="right"/>
    </xf>
    <xf numFmtId="0" fontId="1" fillId="0" borderId="3" xfId="1" applyFont="1" applyBorder="1" applyAlignment="1" applyProtection="1">
      <alignment horizontal="right" vertical="center" wrapText="1"/>
    </xf>
    <xf numFmtId="2" fontId="1" fillId="0" borderId="8" xfId="0" applyNumberFormat="1" applyFont="1" applyBorder="1" applyAlignment="1">
      <alignment horizontal="right"/>
    </xf>
    <xf numFmtId="2" fontId="1" fillId="0" borderId="2" xfId="1" applyNumberFormat="1" applyFont="1" applyBorder="1" applyAlignment="1" applyProtection="1">
      <alignment horizontal="right" wrapText="1"/>
    </xf>
    <xf numFmtId="2" fontId="1" fillId="0" borderId="5" xfId="1" applyNumberFormat="1" applyFont="1" applyBorder="1" applyAlignment="1" applyProtection="1">
      <alignment horizontal="right" wrapText="1"/>
    </xf>
    <xf numFmtId="2" fontId="1" fillId="0" borderId="10" xfId="1" applyNumberFormat="1" applyFont="1" applyBorder="1" applyAlignment="1" applyProtection="1">
      <alignment horizontal="right" wrapText="1"/>
    </xf>
    <xf numFmtId="0" fontId="25" fillId="0" borderId="8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 wrapText="1"/>
    </xf>
    <xf numFmtId="2" fontId="17" fillId="3" borderId="2" xfId="0" applyNumberFormat="1" applyFont="1" applyFill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wrapText="1"/>
    </xf>
    <xf numFmtId="0" fontId="27" fillId="0" borderId="2" xfId="0" applyFont="1" applyBorder="1" applyAlignment="1"/>
    <xf numFmtId="0" fontId="17" fillId="0" borderId="2" xfId="0" applyFont="1" applyBorder="1" applyAlignment="1"/>
    <xf numFmtId="0" fontId="17" fillId="3" borderId="2" xfId="0" applyFont="1" applyFill="1" applyBorder="1" applyAlignment="1">
      <alignment horizontal="center" vertical="center" wrapText="1"/>
    </xf>
    <xf numFmtId="0" fontId="17" fillId="3" borderId="2" xfId="1" applyFont="1" applyFill="1" applyBorder="1" applyAlignment="1" applyProtection="1">
      <alignment horizontal="left" vertical="center" wrapText="1"/>
    </xf>
    <xf numFmtId="2" fontId="27" fillId="0" borderId="2" xfId="0" applyNumberFormat="1" applyFont="1" applyBorder="1" applyAlignment="1">
      <alignment horizontal="center"/>
    </xf>
    <xf numFmtId="16" fontId="17" fillId="0" borderId="2" xfId="0" applyNumberFormat="1" applyFont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167" fontId="27" fillId="0" borderId="2" xfId="0" applyNumberFormat="1" applyFont="1" applyBorder="1" applyAlignment="1">
      <alignment horizontal="center"/>
    </xf>
    <xf numFmtId="14" fontId="17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/>
    <xf numFmtId="2" fontId="17" fillId="3" borderId="2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 wrapText="1"/>
    </xf>
    <xf numFmtId="167" fontId="17" fillId="0" borderId="2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2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7" fillId="0" borderId="2" xfId="1" applyFont="1" applyBorder="1" applyAlignment="1" applyProtection="1">
      <alignment horizontal="center" vertical="center" wrapText="1"/>
    </xf>
    <xf numFmtId="0" fontId="26" fillId="3" borderId="8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center"/>
    </xf>
    <xf numFmtId="4" fontId="17" fillId="3" borderId="2" xfId="1" applyNumberFormat="1" applyFont="1" applyFill="1" applyBorder="1" applyAlignment="1" applyProtection="1">
      <alignment horizontal="center" vertical="center" wrapText="1"/>
    </xf>
    <xf numFmtId="2" fontId="17" fillId="3" borderId="8" xfId="2" applyNumberFormat="1" applyFont="1" applyFill="1" applyBorder="1" applyAlignment="1">
      <alignment horizontal="center" vertical="center" wrapText="1"/>
    </xf>
    <xf numFmtId="2" fontId="27" fillId="3" borderId="10" xfId="0" applyNumberFormat="1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17" fillId="3" borderId="5" xfId="1" applyFont="1" applyFill="1" applyBorder="1" applyAlignment="1" applyProtection="1">
      <alignment horizontal="center" vertical="center" wrapText="1"/>
    </xf>
    <xf numFmtId="2" fontId="27" fillId="3" borderId="8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7" fillId="3" borderId="10" xfId="0" applyNumberFormat="1" applyFont="1" applyFill="1" applyBorder="1" applyAlignment="1">
      <alignment horizontal="center"/>
    </xf>
    <xf numFmtId="0" fontId="17" fillId="3" borderId="2" xfId="1" applyFont="1" applyFill="1" applyBorder="1" applyAlignment="1" applyProtection="1">
      <alignment horizontal="center" vertical="center" wrapText="1"/>
    </xf>
    <xf numFmtId="0" fontId="17" fillId="3" borderId="10" xfId="1" applyFont="1" applyFill="1" applyBorder="1" applyAlignment="1" applyProtection="1">
      <alignment horizontal="center" vertical="center" wrapText="1"/>
    </xf>
    <xf numFmtId="3" fontId="17" fillId="3" borderId="2" xfId="2" applyNumberFormat="1" applyFont="1" applyFill="1" applyBorder="1" applyAlignment="1">
      <alignment horizontal="center" wrapText="1"/>
    </xf>
    <xf numFmtId="0" fontId="27" fillId="3" borderId="2" xfId="0" applyFont="1" applyFill="1" applyBorder="1" applyAlignment="1"/>
    <xf numFmtId="2" fontId="17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/>
    <xf numFmtId="0" fontId="17" fillId="3" borderId="5" xfId="0" applyFont="1" applyFill="1" applyBorder="1" applyAlignment="1">
      <alignment horizontal="center"/>
    </xf>
    <xf numFmtId="0" fontId="17" fillId="3" borderId="8" xfId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7" fillId="3" borderId="8" xfId="0" applyFont="1" applyFill="1" applyBorder="1" applyAlignment="1"/>
    <xf numFmtId="0" fontId="2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0" xfId="0" applyFont="1" applyFill="1" applyBorder="1" applyAlignment="1"/>
    <xf numFmtId="2" fontId="27" fillId="3" borderId="2" xfId="0" applyNumberFormat="1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16" fontId="17" fillId="3" borderId="2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4" fontId="17" fillId="3" borderId="2" xfId="0" applyNumberFormat="1" applyFont="1" applyFill="1" applyBorder="1" applyAlignment="1">
      <alignment horizontal="center"/>
    </xf>
    <xf numFmtId="2" fontId="17" fillId="3" borderId="2" xfId="0" applyNumberFormat="1" applyFont="1" applyFill="1" applyBorder="1"/>
    <xf numFmtId="167" fontId="27" fillId="3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14" fontId="17" fillId="3" borderId="2" xfId="0" applyNumberFormat="1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7" fillId="3" borderId="2" xfId="1" applyFont="1" applyFill="1" applyBorder="1" applyAlignment="1" applyProtection="1">
      <alignment horizontal="left" vertical="top" wrapText="1"/>
    </xf>
    <xf numFmtId="2" fontId="27" fillId="3" borderId="2" xfId="0" applyNumberFormat="1" applyFont="1" applyFill="1" applyBorder="1" applyAlignment="1"/>
    <xf numFmtId="2" fontId="17" fillId="3" borderId="2" xfId="0" applyNumberFormat="1" applyFont="1" applyFill="1" applyBorder="1" applyAlignment="1"/>
    <xf numFmtId="0" fontId="17" fillId="3" borderId="6" xfId="0" applyFont="1" applyFill="1" applyBorder="1" applyAlignment="1">
      <alignment horizontal="center"/>
    </xf>
    <xf numFmtId="2" fontId="14" fillId="3" borderId="2" xfId="0" applyNumberFormat="1" applyFont="1" applyFill="1" applyBorder="1" applyAlignment="1"/>
    <xf numFmtId="2" fontId="17" fillId="3" borderId="14" xfId="1" applyNumberFormat="1" applyFont="1" applyFill="1" applyBorder="1" applyAlignment="1" applyProtection="1">
      <alignment horizontal="center" vertical="center" wrapText="1"/>
    </xf>
    <xf numFmtId="2" fontId="17" fillId="3" borderId="10" xfId="1" applyNumberFormat="1" applyFont="1" applyFill="1" applyBorder="1" applyAlignment="1" applyProtection="1">
      <alignment horizontal="center" vertical="center" wrapText="1"/>
    </xf>
    <xf numFmtId="4" fontId="17" fillId="3" borderId="10" xfId="1" applyNumberFormat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2" fontId="2" fillId="3" borderId="8" xfId="2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10" xfId="1" applyFont="1" applyFill="1" applyBorder="1" applyAlignment="1" applyProtection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left" vertical="center" wrapText="1"/>
    </xf>
    <xf numFmtId="0" fontId="31" fillId="3" borderId="8" xfId="0" applyFont="1" applyFill="1" applyBorder="1" applyAlignment="1">
      <alignment horizontal="center" vertical="center"/>
    </xf>
    <xf numFmtId="2" fontId="31" fillId="3" borderId="8" xfId="3" applyNumberFormat="1" applyFont="1" applyFill="1" applyBorder="1" applyAlignment="1" applyProtection="1">
      <alignment horizontal="center" vertical="center" wrapText="1"/>
    </xf>
    <xf numFmtId="0" fontId="32" fillId="0" borderId="8" xfId="1" applyFont="1" applyBorder="1" applyAlignment="1" applyProtection="1">
      <alignment horizontal="right" wrapText="1"/>
    </xf>
    <xf numFmtId="2" fontId="32" fillId="0" borderId="8" xfId="3" applyNumberFormat="1" applyFont="1" applyFill="1" applyBorder="1" applyAlignment="1" applyProtection="1">
      <alignment horizontal="right" wrapText="1"/>
    </xf>
    <xf numFmtId="2" fontId="31" fillId="3" borderId="8" xfId="2" applyNumberFormat="1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left" vertical="top" wrapText="1"/>
    </xf>
    <xf numFmtId="0" fontId="32" fillId="0" borderId="8" xfId="1" applyFont="1" applyBorder="1" applyAlignment="1" applyProtection="1">
      <alignment horizontal="center" vertical="center" wrapText="1"/>
    </xf>
    <xf numFmtId="0" fontId="31" fillId="3" borderId="2" xfId="1" applyFont="1" applyFill="1" applyBorder="1" applyAlignment="1" applyProtection="1">
      <alignment horizontal="center" vertical="center" wrapText="1"/>
    </xf>
    <xf numFmtId="2" fontId="33" fillId="3" borderId="8" xfId="3" applyNumberFormat="1" applyFont="1" applyFill="1" applyBorder="1" applyAlignment="1" applyProtection="1">
      <alignment horizontal="center" vertical="center" wrapText="1"/>
    </xf>
    <xf numFmtId="2" fontId="33" fillId="3" borderId="8" xfId="2" applyNumberFormat="1" applyFont="1" applyFill="1" applyBorder="1" applyAlignment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8" xfId="0" applyFont="1" applyBorder="1" applyAlignment="1">
      <alignment horizontal="left" vertical="top" wrapText="1"/>
    </xf>
    <xf numFmtId="0" fontId="31" fillId="3" borderId="14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5" xfId="1" applyFont="1" applyFill="1" applyBorder="1" applyAlignment="1" applyProtection="1">
      <alignment horizontal="center" vertical="center" wrapText="1"/>
    </xf>
    <xf numFmtId="0" fontId="33" fillId="3" borderId="8" xfId="0" applyFont="1" applyFill="1" applyBorder="1" applyAlignment="1">
      <alignment horizontal="left" vertical="center" wrapText="1"/>
    </xf>
    <xf numFmtId="0" fontId="33" fillId="3" borderId="8" xfId="0" applyFont="1" applyFill="1" applyBorder="1" applyAlignment="1">
      <alignment horizontal="left" vertical="top" wrapText="1"/>
    </xf>
    <xf numFmtId="0" fontId="33" fillId="3" borderId="8" xfId="0" applyFont="1" applyFill="1" applyBorder="1" applyAlignment="1">
      <alignment horizontal="center" vertical="center"/>
    </xf>
    <xf numFmtId="3" fontId="32" fillId="0" borderId="2" xfId="2" applyNumberFormat="1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/>
    <xf numFmtId="2" fontId="32" fillId="0" borderId="2" xfId="2" applyNumberFormat="1" applyFont="1" applyBorder="1" applyAlignment="1">
      <alignment horizontal="right" wrapText="1"/>
    </xf>
    <xf numFmtId="0" fontId="32" fillId="3" borderId="2" xfId="0" applyFont="1" applyFill="1" applyBorder="1" applyAlignment="1">
      <alignment horizontal="center" vertical="center"/>
    </xf>
    <xf numFmtId="2" fontId="33" fillId="3" borderId="2" xfId="0" applyNumberFormat="1" applyFont="1" applyFill="1" applyBorder="1" applyAlignment="1">
      <alignment horizontal="center" vertical="center"/>
    </xf>
    <xf numFmtId="2" fontId="32" fillId="0" borderId="2" xfId="1" applyNumberFormat="1" applyFont="1" applyBorder="1" applyAlignment="1" applyProtection="1">
      <alignment horizontal="center" vertical="center" wrapText="1"/>
    </xf>
    <xf numFmtId="2" fontId="32" fillId="0" borderId="8" xfId="0" applyNumberFormat="1" applyFont="1" applyBorder="1" applyAlignment="1">
      <alignment horizontal="right"/>
    </xf>
    <xf numFmtId="0" fontId="33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/>
    </xf>
    <xf numFmtId="2" fontId="32" fillId="0" borderId="2" xfId="1" applyNumberFormat="1" applyFont="1" applyBorder="1" applyAlignment="1" applyProtection="1">
      <alignment horizontal="right" wrapText="1"/>
    </xf>
    <xf numFmtId="2" fontId="32" fillId="0" borderId="5" xfId="0" applyNumberFormat="1" applyFont="1" applyBorder="1" applyAlignment="1">
      <alignment horizontal="right"/>
    </xf>
    <xf numFmtId="2" fontId="32" fillId="0" borderId="10" xfId="1" applyNumberFormat="1" applyFont="1" applyBorder="1" applyAlignment="1" applyProtection="1">
      <alignment horizontal="right" wrapText="1"/>
    </xf>
    <xf numFmtId="2" fontId="2" fillId="0" borderId="8" xfId="0" applyNumberFormat="1" applyFont="1" applyBorder="1" applyAlignment="1">
      <alignment horizontal="center" vertical="center"/>
    </xf>
    <xf numFmtId="4" fontId="1" fillId="0" borderId="8" xfId="1" applyNumberFormat="1" applyFont="1" applyBorder="1" applyAlignment="1" applyProtection="1">
      <alignment horizontal="center" vertical="center" wrapText="1"/>
    </xf>
    <xf numFmtId="2" fontId="32" fillId="0" borderId="8" xfId="3" applyNumberFormat="1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textRotation="90" wrapText="1"/>
    </xf>
    <xf numFmtId="0" fontId="14" fillId="0" borderId="2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wrapText="1"/>
    </xf>
    <xf numFmtId="0" fontId="17" fillId="0" borderId="1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7" fillId="0" borderId="2" xfId="1" applyFont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17" fillId="3" borderId="2" xfId="1" applyFont="1" applyFill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2" xfId="1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7" fillId="3" borderId="10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</cellXfs>
  <cellStyles count="6">
    <cellStyle name="Excel Built-in Iau?iue" xfId="1"/>
    <cellStyle name="Excel Built-in Обычный 2" xfId="2"/>
    <cellStyle name="Iau?iue" xfId="3"/>
    <cellStyle name="Денежный" xfId="4" builtin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5"/>
  <sheetViews>
    <sheetView tabSelected="1" zoomScale="79" zoomScaleNormal="79" workbookViewId="0">
      <selection activeCell="B3" sqref="B3:E3"/>
    </sheetView>
  </sheetViews>
  <sheetFormatPr defaultColWidth="9.140625" defaultRowHeight="12.75" x14ac:dyDescent="0.2"/>
  <cols>
    <col min="1" max="1" width="10.85546875" style="1" customWidth="1"/>
    <col min="2" max="2" width="30.42578125" style="1" customWidth="1"/>
    <col min="3" max="3" width="7.7109375" style="2" customWidth="1"/>
    <col min="4" max="4" width="10.42578125" style="2" customWidth="1"/>
    <col min="5" max="5" width="10.140625" style="2" customWidth="1"/>
    <col min="6" max="6" width="11.42578125" style="2" customWidth="1"/>
    <col min="7" max="7" width="10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3.28515625" style="2" customWidth="1"/>
    <col min="13" max="13" width="13.140625" style="2" customWidth="1"/>
    <col min="14" max="14" width="14.140625" style="2" customWidth="1"/>
    <col min="15" max="16" width="9.42578125" style="2" customWidth="1"/>
    <col min="17" max="17" width="9.85546875" style="2" customWidth="1"/>
    <col min="18" max="18" width="11.7109375" style="2" customWidth="1"/>
    <col min="19" max="19" width="13.7109375" style="2" customWidth="1"/>
    <col min="20" max="20" width="13" style="2" customWidth="1"/>
    <col min="21" max="21" width="7.42578125" style="2" customWidth="1"/>
    <col min="22" max="22" width="8.140625" style="2" customWidth="1"/>
    <col min="23" max="23" width="7.5703125" style="2" customWidth="1"/>
    <col min="24" max="24" width="9.28515625" style="2" customWidth="1"/>
    <col min="25" max="28" width="9.140625" style="3"/>
    <col min="29" max="16384" width="9.140625" style="2"/>
  </cols>
  <sheetData>
    <row r="1" spans="1:256" ht="10.5" customHeight="1" x14ac:dyDescent="0.3">
      <c r="A1"/>
      <c r="B1"/>
      <c r="C1" s="4"/>
      <c r="D1" s="4"/>
      <c r="E1" s="5"/>
      <c r="F1" s="5"/>
      <c r="G1"/>
      <c r="H1"/>
      <c r="I1"/>
      <c r="J1"/>
      <c r="K1"/>
      <c r="L1"/>
      <c r="M1"/>
      <c r="N1"/>
      <c r="O1" s="6"/>
      <c r="P1" s="7"/>
      <c r="Q1" s="7"/>
      <c r="R1" s="7"/>
      <c r="S1" s="7"/>
      <c r="T1" s="7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 x14ac:dyDescent="0.3">
      <c r="A2"/>
      <c r="B2" s="319" t="s">
        <v>0</v>
      </c>
      <c r="C2" s="319"/>
      <c r="D2" s="319"/>
      <c r="E2" s="319"/>
      <c r="F2" s="5"/>
      <c r="G2"/>
      <c r="H2"/>
      <c r="I2"/>
      <c r="J2"/>
      <c r="K2"/>
      <c r="L2"/>
      <c r="M2"/>
      <c r="N2" s="320" t="s">
        <v>1</v>
      </c>
      <c r="O2" s="320"/>
      <c r="P2" s="320"/>
      <c r="Q2" s="320"/>
      <c r="R2" s="8"/>
      <c r="S2" s="8"/>
      <c r="T2" s="7"/>
      <c r="U2" s="7"/>
      <c r="V2" s="7"/>
      <c r="W2" s="7"/>
      <c r="X2" s="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73.5" customHeight="1" x14ac:dyDescent="0.3">
      <c r="A3"/>
      <c r="B3" s="321" t="s">
        <v>248</v>
      </c>
      <c r="C3" s="321"/>
      <c r="D3" s="321"/>
      <c r="E3" s="321"/>
      <c r="F3" s="5"/>
      <c r="G3"/>
      <c r="H3"/>
      <c r="I3"/>
      <c r="J3"/>
      <c r="K3"/>
      <c r="L3"/>
      <c r="M3"/>
      <c r="N3" s="322" t="s">
        <v>232</v>
      </c>
      <c r="O3" s="322"/>
      <c r="P3" s="322"/>
      <c r="Q3" s="322"/>
      <c r="R3" s="8"/>
      <c r="S3" s="8"/>
      <c r="T3" s="7"/>
      <c r="U3" s="7"/>
      <c r="V3" s="7"/>
      <c r="W3" s="7"/>
      <c r="X3" s="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323" t="s">
        <v>246</v>
      </c>
      <c r="C4" s="323"/>
      <c r="D4" s="323"/>
      <c r="E4" s="323"/>
      <c r="F4" s="5"/>
      <c r="G4"/>
      <c r="H4"/>
      <c r="I4"/>
      <c r="J4"/>
      <c r="K4"/>
      <c r="L4"/>
      <c r="M4"/>
      <c r="N4" s="324"/>
      <c r="O4" s="324"/>
      <c r="P4" s="324"/>
      <c r="Q4" s="324"/>
      <c r="R4" s="8"/>
      <c r="S4" s="8"/>
      <c r="T4" s="7"/>
      <c r="U4" s="7"/>
      <c r="V4" s="7"/>
      <c r="W4" s="7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customHeight="1" x14ac:dyDescent="0.3">
      <c r="A5"/>
      <c r="B5" s="317"/>
      <c r="C5" s="338" t="s">
        <v>247</v>
      </c>
      <c r="D5" s="338"/>
      <c r="E5" s="338"/>
      <c r="F5" s="5"/>
      <c r="G5"/>
      <c r="H5"/>
      <c r="I5"/>
      <c r="J5"/>
      <c r="K5"/>
      <c r="L5"/>
      <c r="M5"/>
      <c r="N5" s="10"/>
      <c r="O5" s="11"/>
      <c r="P5" s="11"/>
      <c r="Q5" s="11"/>
      <c r="R5" s="8"/>
      <c r="S5" s="8"/>
      <c r="T5" s="7"/>
      <c r="U5" s="7"/>
      <c r="V5" s="7"/>
      <c r="W5" s="7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3">
      <c r="A6"/>
      <c r="B6" s="10" t="s">
        <v>2</v>
      </c>
      <c r="C6"/>
      <c r="D6"/>
      <c r="E6"/>
      <c r="F6" s="5"/>
      <c r="G6"/>
      <c r="H6"/>
      <c r="I6"/>
      <c r="J6"/>
      <c r="K6"/>
      <c r="L6"/>
      <c r="M6"/>
      <c r="N6" s="10" t="s">
        <v>2</v>
      </c>
      <c r="O6"/>
      <c r="P6"/>
      <c r="Q6"/>
      <c r="R6" s="8"/>
      <c r="S6" s="8"/>
      <c r="T6" s="7"/>
      <c r="U6" s="7"/>
      <c r="V6" s="7"/>
      <c r="W6" s="7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customHeight="1" x14ac:dyDescent="0.3">
      <c r="A7"/>
      <c r="B7" s="13"/>
      <c r="C7" s="14"/>
      <c r="D7" s="14"/>
      <c r="E7" s="14"/>
      <c r="F7" s="5"/>
      <c r="G7"/>
      <c r="H7"/>
      <c r="I7"/>
      <c r="J7"/>
      <c r="K7"/>
      <c r="L7"/>
      <c r="M7"/>
      <c r="N7"/>
      <c r="O7"/>
      <c r="P7"/>
      <c r="Q7"/>
      <c r="R7" s="15"/>
      <c r="S7" s="15"/>
      <c r="T7" s="7"/>
      <c r="U7" s="7"/>
      <c r="V7" s="7"/>
      <c r="W7" s="7"/>
      <c r="X7" s="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customHeight="1" x14ac:dyDescent="0.3">
      <c r="A8"/>
      <c r="B8"/>
      <c r="C8" s="4"/>
      <c r="D8" s="4"/>
      <c r="E8" s="5"/>
      <c r="F8" s="5"/>
      <c r="G8"/>
      <c r="H8"/>
      <c r="I8"/>
      <c r="J8"/>
      <c r="K8"/>
      <c r="L8"/>
      <c r="M8"/>
      <c r="N8"/>
      <c r="O8"/>
      <c r="P8"/>
      <c r="Q8"/>
      <c r="R8" s="12"/>
      <c r="S8" s="12"/>
      <c r="T8" s="7"/>
      <c r="U8" s="7"/>
      <c r="V8" s="7"/>
      <c r="W8" s="7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customHeight="1" x14ac:dyDescent="0.3">
      <c r="A9"/>
      <c r="B9"/>
      <c r="C9" s="4"/>
      <c r="D9" s="4"/>
      <c r="E9" s="5"/>
      <c r="F9" s="5"/>
      <c r="G9"/>
      <c r="H9"/>
      <c r="I9"/>
      <c r="J9"/>
      <c r="K9"/>
      <c r="L9"/>
      <c r="M9"/>
      <c r="N9"/>
      <c r="O9"/>
      <c r="P9"/>
      <c r="Q9"/>
      <c r="R9" s="8"/>
      <c r="S9" s="8"/>
      <c r="T9" s="7"/>
      <c r="U9" s="7"/>
      <c r="V9" s="7"/>
      <c r="W9" s="7"/>
      <c r="X9" s="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" customHeight="1" x14ac:dyDescent="0.3">
      <c r="A10"/>
      <c r="B10"/>
      <c r="C10" s="4"/>
      <c r="D10" s="4"/>
      <c r="E10" s="5"/>
      <c r="F10" s="5"/>
      <c r="G10"/>
      <c r="H10"/>
      <c r="I10"/>
      <c r="J10"/>
      <c r="K10"/>
      <c r="L10"/>
      <c r="M10"/>
      <c r="N10"/>
      <c r="O10" s="6"/>
      <c r="P10" s="7"/>
      <c r="Q10" s="7"/>
      <c r="R10" s="7"/>
      <c r="S10" s="7"/>
      <c r="T10" s="7"/>
      <c r="U10" s="7"/>
      <c r="V10" s="7"/>
      <c r="W10" s="7"/>
      <c r="X10" s="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326" t="s">
        <v>235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138"/>
      <c r="W11" s="13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600000000000001" customHeight="1" x14ac:dyDescent="0.25">
      <c r="A12" s="326" t="s">
        <v>236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139"/>
      <c r="T12" s="139"/>
      <c r="U12" s="139"/>
      <c r="V12" s="1"/>
      <c r="W12" s="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 x14ac:dyDescent="0.2">
      <c r="A13" s="327" t="s">
        <v>3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4" customHeight="1" x14ac:dyDescent="0.2">
      <c r="A14" s="325" t="s">
        <v>4</v>
      </c>
      <c r="B14" s="325" t="s">
        <v>5</v>
      </c>
      <c r="C14" s="325" t="s">
        <v>6</v>
      </c>
      <c r="D14" s="325" t="s">
        <v>7</v>
      </c>
      <c r="E14" s="325"/>
      <c r="F14" s="325"/>
      <c r="G14" s="325"/>
      <c r="H14" s="325"/>
      <c r="I14" s="325"/>
      <c r="J14" s="325"/>
      <c r="K14" s="328" t="s">
        <v>8</v>
      </c>
      <c r="L14" s="328" t="s">
        <v>9</v>
      </c>
      <c r="M14" s="325" t="s">
        <v>10</v>
      </c>
      <c r="N14" s="325" t="s">
        <v>11</v>
      </c>
      <c r="O14" s="325"/>
      <c r="P14" s="325" t="s">
        <v>12</v>
      </c>
      <c r="Q14" s="325"/>
      <c r="R14" s="325"/>
      <c r="S14" s="325"/>
      <c r="T14" s="334" t="s">
        <v>13</v>
      </c>
      <c r="U14" s="334" t="s">
        <v>14</v>
      </c>
      <c r="V14" s="334" t="s">
        <v>15</v>
      </c>
      <c r="W14" s="334" t="s">
        <v>16</v>
      </c>
      <c r="X14" s="334" t="s">
        <v>17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x14ac:dyDescent="0.2">
      <c r="A15" s="325"/>
      <c r="B15" s="325"/>
      <c r="C15" s="325"/>
      <c r="D15" s="325" t="s">
        <v>18</v>
      </c>
      <c r="E15" s="330" t="s">
        <v>19</v>
      </c>
      <c r="F15" s="330"/>
      <c r="G15" s="330"/>
      <c r="H15" s="330"/>
      <c r="I15" s="330"/>
      <c r="J15" s="330"/>
      <c r="K15" s="328"/>
      <c r="L15" s="328"/>
      <c r="M15" s="325"/>
      <c r="N15" s="325" t="s">
        <v>20</v>
      </c>
      <c r="O15" s="325" t="s">
        <v>21</v>
      </c>
      <c r="P15" s="325" t="s">
        <v>22</v>
      </c>
      <c r="Q15" s="325" t="s">
        <v>23</v>
      </c>
      <c r="R15" s="325" t="s">
        <v>24</v>
      </c>
      <c r="S15" s="325" t="s">
        <v>25</v>
      </c>
      <c r="T15" s="334"/>
      <c r="U15" s="334"/>
      <c r="V15" s="334"/>
      <c r="W15" s="334"/>
      <c r="X15" s="334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 customHeight="1" x14ac:dyDescent="0.2">
      <c r="A16" s="325"/>
      <c r="B16" s="325"/>
      <c r="C16" s="325"/>
      <c r="D16" s="325"/>
      <c r="E16" s="333" t="s">
        <v>26</v>
      </c>
      <c r="F16" s="333" t="s">
        <v>27</v>
      </c>
      <c r="G16" s="333" t="s">
        <v>28</v>
      </c>
      <c r="H16" s="333" t="s">
        <v>29</v>
      </c>
      <c r="I16" s="325" t="s">
        <v>30</v>
      </c>
      <c r="J16" s="325"/>
      <c r="K16" s="328"/>
      <c r="L16" s="328"/>
      <c r="M16" s="325"/>
      <c r="N16" s="325"/>
      <c r="O16" s="325"/>
      <c r="P16" s="325"/>
      <c r="Q16" s="325"/>
      <c r="R16" s="325"/>
      <c r="S16" s="325"/>
      <c r="T16" s="334"/>
      <c r="U16" s="334"/>
      <c r="V16" s="334"/>
      <c r="W16" s="334"/>
      <c r="X16" s="334"/>
      <c r="Y16"/>
      <c r="Z16"/>
      <c r="AA16"/>
      <c r="AB16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05" customHeight="1" x14ac:dyDescent="0.2">
      <c r="A17" s="325"/>
      <c r="B17" s="325"/>
      <c r="C17" s="325"/>
      <c r="D17" s="325"/>
      <c r="E17" s="333"/>
      <c r="F17" s="333"/>
      <c r="G17" s="333"/>
      <c r="H17" s="333"/>
      <c r="I17" s="128" t="s">
        <v>31</v>
      </c>
      <c r="J17" s="128" t="s">
        <v>32</v>
      </c>
      <c r="K17" s="328"/>
      <c r="L17" s="328"/>
      <c r="M17" s="325"/>
      <c r="N17" s="325"/>
      <c r="O17" s="325"/>
      <c r="P17" s="325"/>
      <c r="Q17" s="325"/>
      <c r="R17" s="325"/>
      <c r="S17" s="325"/>
      <c r="T17" s="334"/>
      <c r="U17" s="334"/>
      <c r="V17" s="334"/>
      <c r="W17" s="334"/>
      <c r="X17" s="334"/>
      <c r="Y17" s="331"/>
      <c r="Z17" s="331"/>
      <c r="AA17" s="331"/>
      <c r="AB17" s="331"/>
      <c r="AC17" s="331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5.75" customHeight="1" x14ac:dyDescent="0.2">
      <c r="A18" s="129">
        <v>1</v>
      </c>
      <c r="B18" s="129">
        <v>2</v>
      </c>
      <c r="C18" s="129">
        <v>3</v>
      </c>
      <c r="D18" s="129">
        <v>4</v>
      </c>
      <c r="E18" s="129">
        <v>5</v>
      </c>
      <c r="F18" s="129">
        <v>6</v>
      </c>
      <c r="G18" s="16">
        <v>7</v>
      </c>
      <c r="H18" s="129">
        <v>8</v>
      </c>
      <c r="I18" s="129">
        <v>9</v>
      </c>
      <c r="J18" s="129">
        <v>10</v>
      </c>
      <c r="K18" s="17">
        <v>11</v>
      </c>
      <c r="L18" s="17">
        <v>12</v>
      </c>
      <c r="M18" s="17">
        <v>13</v>
      </c>
      <c r="N18" s="18">
        <v>14</v>
      </c>
      <c r="O18" s="18">
        <v>15</v>
      </c>
      <c r="P18" s="18">
        <v>16</v>
      </c>
      <c r="Q18" s="18">
        <v>17</v>
      </c>
      <c r="R18" s="18">
        <v>18</v>
      </c>
      <c r="S18" s="18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331"/>
      <c r="Z18" s="331"/>
      <c r="AA18" s="331"/>
      <c r="AB18" s="331"/>
      <c r="AC18" s="331"/>
      <c r="AD18" s="19"/>
    </row>
    <row r="19" spans="1:256" ht="18.75" customHeight="1" x14ac:dyDescent="0.2">
      <c r="A19" s="129" t="s">
        <v>33</v>
      </c>
      <c r="B19" s="332" t="s">
        <v>34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1"/>
      <c r="Z19" s="331"/>
      <c r="AA19" s="331"/>
      <c r="AB19" s="331"/>
      <c r="AC19" s="331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 x14ac:dyDescent="0.2">
      <c r="A20" s="20" t="s">
        <v>35</v>
      </c>
      <c r="B20" s="332" t="s">
        <v>36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1"/>
      <c r="Z20" s="331"/>
      <c r="AA20" s="331"/>
      <c r="AB20" s="331"/>
      <c r="AC20" s="331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21" t="s">
        <v>37</v>
      </c>
      <c r="B21" s="329" t="s">
        <v>38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22"/>
      <c r="Z21" s="22"/>
      <c r="AA21"/>
      <c r="AB21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 x14ac:dyDescent="0.2">
      <c r="A22" s="21"/>
      <c r="B22" s="131"/>
      <c r="C22" s="131"/>
      <c r="D22" s="131"/>
      <c r="E22" s="29" t="s">
        <v>42</v>
      </c>
      <c r="F22" s="29" t="s">
        <v>42</v>
      </c>
      <c r="G22" s="29" t="s">
        <v>42</v>
      </c>
      <c r="H22" s="29" t="s">
        <v>42</v>
      </c>
      <c r="I22" s="29" t="s">
        <v>42</v>
      </c>
      <c r="J22" s="29" t="s">
        <v>42</v>
      </c>
      <c r="K22" s="29" t="s">
        <v>42</v>
      </c>
      <c r="L22" s="29" t="s">
        <v>42</v>
      </c>
      <c r="M22" s="29" t="s">
        <v>42</v>
      </c>
      <c r="N22" s="131"/>
      <c r="O22" s="116"/>
      <c r="P22" s="116"/>
      <c r="Q22" s="116"/>
      <c r="R22" s="116"/>
      <c r="S22" s="116"/>
      <c r="T22" s="131"/>
      <c r="U22" s="131"/>
      <c r="V22" s="117"/>
      <c r="W22" s="131"/>
      <c r="X22" s="131"/>
      <c r="Y22" s="22"/>
      <c r="Z22" s="22"/>
      <c r="AA22"/>
      <c r="AB22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 customHeight="1" x14ac:dyDescent="0.2">
      <c r="A23" s="330" t="s">
        <v>39</v>
      </c>
      <c r="B23" s="330"/>
      <c r="C23" s="330"/>
      <c r="D23" s="23"/>
      <c r="E23" s="29" t="s">
        <v>42</v>
      </c>
      <c r="F23" s="29" t="s">
        <v>42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23"/>
      <c r="O23" s="25"/>
      <c r="P23" s="25"/>
      <c r="Q23" s="25"/>
      <c r="R23" s="25"/>
      <c r="S23" s="25"/>
      <c r="T23" s="34"/>
      <c r="U23" s="34"/>
      <c r="V23" s="140"/>
      <c r="W23" s="35"/>
      <c r="X23" s="34"/>
      <c r="Y23" s="27"/>
      <c r="Z23" s="27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 x14ac:dyDescent="0.2">
      <c r="A24" s="130" t="s">
        <v>41</v>
      </c>
      <c r="B24" s="329" t="s">
        <v>53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28"/>
      <c r="Z24" s="28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129"/>
      <c r="B25" s="129"/>
      <c r="C25" s="129"/>
      <c r="D25" s="129"/>
      <c r="E25" s="29" t="s">
        <v>42</v>
      </c>
      <c r="F25" s="29" t="s">
        <v>42</v>
      </c>
      <c r="G25" s="29" t="s">
        <v>42</v>
      </c>
      <c r="H25" s="29" t="s">
        <v>42</v>
      </c>
      <c r="I25" s="29" t="s">
        <v>42</v>
      </c>
      <c r="J25" s="29" t="s">
        <v>42</v>
      </c>
      <c r="K25" s="29" t="s">
        <v>42</v>
      </c>
      <c r="L25" s="29" t="s">
        <v>42</v>
      </c>
      <c r="M25" s="29" t="s">
        <v>42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30"/>
      <c r="Z25" s="30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customHeight="1" x14ac:dyDescent="0.2">
      <c r="A26" s="330" t="s">
        <v>43</v>
      </c>
      <c r="B26" s="330"/>
      <c r="C26" s="330"/>
      <c r="D26" s="130"/>
      <c r="E26" s="130" t="s">
        <v>42</v>
      </c>
      <c r="F26" s="130" t="s">
        <v>42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130"/>
      <c r="O26" s="130"/>
      <c r="P26" s="31"/>
      <c r="Q26" s="31"/>
      <c r="R26" s="130"/>
      <c r="S26" s="130"/>
      <c r="T26" s="130"/>
      <c r="U26" s="130"/>
      <c r="V26" s="130"/>
      <c r="W26" s="130"/>
      <c r="X26" s="130"/>
      <c r="Y26" s="19"/>
      <c r="Z26" s="19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0" t="s">
        <v>44</v>
      </c>
      <c r="B27" s="330" t="s">
        <v>45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28"/>
      <c r="Z27" s="28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129"/>
      <c r="B28" s="129"/>
      <c r="C28" s="129"/>
      <c r="D28" s="129"/>
      <c r="E28" s="29" t="s">
        <v>42</v>
      </c>
      <c r="F28" s="29" t="s">
        <v>42</v>
      </c>
      <c r="G28" s="29" t="s">
        <v>42</v>
      </c>
      <c r="H28" s="29" t="s">
        <v>42</v>
      </c>
      <c r="I28" s="29" t="s">
        <v>42</v>
      </c>
      <c r="J28" s="29" t="s">
        <v>42</v>
      </c>
      <c r="K28" s="29" t="s">
        <v>42</v>
      </c>
      <c r="L28" s="29" t="s">
        <v>42</v>
      </c>
      <c r="M28" s="29" t="s">
        <v>42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30"/>
      <c r="Z28" s="30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 customHeight="1" x14ac:dyDescent="0.2">
      <c r="A29" s="330" t="s">
        <v>46</v>
      </c>
      <c r="B29" s="330"/>
      <c r="C29" s="330"/>
      <c r="D29" s="130"/>
      <c r="E29" s="130" t="s">
        <v>42</v>
      </c>
      <c r="F29" s="130" t="s">
        <v>42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130"/>
      <c r="O29" s="130"/>
      <c r="P29" s="31"/>
      <c r="Q29" s="31"/>
      <c r="R29" s="130"/>
      <c r="S29" s="130"/>
      <c r="T29" s="130"/>
      <c r="U29" s="130"/>
      <c r="V29" s="130"/>
      <c r="W29" s="130"/>
      <c r="X29" s="130"/>
      <c r="Y29" s="19"/>
      <c r="Z29" s="1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1.25" customHeight="1" x14ac:dyDescent="0.2">
      <c r="A30" s="330" t="s">
        <v>47</v>
      </c>
      <c r="B30" s="330"/>
      <c r="C30" s="330"/>
      <c r="D30" s="130"/>
      <c r="E30" s="130" t="s">
        <v>42</v>
      </c>
      <c r="F30" s="130" t="s">
        <v>42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130"/>
      <c r="O30" s="130"/>
      <c r="P30" s="31"/>
      <c r="Q30" s="31"/>
      <c r="R30" s="130"/>
      <c r="S30" s="130"/>
      <c r="T30" s="130"/>
      <c r="U30" s="130"/>
      <c r="V30" s="130"/>
      <c r="W30" s="130"/>
      <c r="X30" s="130"/>
      <c r="Y30" s="19"/>
      <c r="Z30" s="2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 x14ac:dyDescent="0.2">
      <c r="A31" s="20" t="s">
        <v>48</v>
      </c>
      <c r="B31" s="335" t="s">
        <v>49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28"/>
      <c r="Z31" s="2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.899999999999999" customHeight="1" x14ac:dyDescent="0.2">
      <c r="A32" s="134" t="s">
        <v>50</v>
      </c>
      <c r="B32" s="336" t="s">
        <v>38</v>
      </c>
      <c r="C32" s="336"/>
      <c r="D32" s="336"/>
      <c r="E32" s="336"/>
      <c r="F32" s="336"/>
      <c r="G32" s="336"/>
      <c r="H32" s="336"/>
      <c r="I32" s="336"/>
      <c r="J32" s="336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53.25" customHeight="1" x14ac:dyDescent="0.2">
      <c r="A33" s="266" t="s">
        <v>176</v>
      </c>
      <c r="B33" s="279" t="s">
        <v>195</v>
      </c>
      <c r="C33" s="280">
        <v>1</v>
      </c>
      <c r="D33" s="281">
        <f>6144/1.2</f>
        <v>5120</v>
      </c>
      <c r="E33" s="29" t="s">
        <v>42</v>
      </c>
      <c r="F33" s="29" t="s">
        <v>42</v>
      </c>
      <c r="G33" s="181" t="s">
        <v>42</v>
      </c>
      <c r="H33" s="181" t="s">
        <v>42</v>
      </c>
      <c r="I33" s="181" t="s">
        <v>42</v>
      </c>
      <c r="J33" s="181" t="s">
        <v>42</v>
      </c>
      <c r="K33" s="181" t="s">
        <v>42</v>
      </c>
      <c r="L33" s="181" t="s">
        <v>42</v>
      </c>
      <c r="M33" s="181" t="s">
        <v>42</v>
      </c>
      <c r="N33" s="283"/>
      <c r="O33" s="281">
        <v>5120</v>
      </c>
      <c r="P33" s="286"/>
      <c r="Q33" s="286"/>
      <c r="R33" s="281">
        <v>5120</v>
      </c>
      <c r="S33" s="314"/>
      <c r="T33" s="160">
        <v>51.7</v>
      </c>
      <c r="U33" s="141"/>
      <c r="V33" s="160">
        <v>11.8</v>
      </c>
      <c r="W33" s="141"/>
      <c r="X33" s="315">
        <v>1217.0999999999999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08" customHeight="1" x14ac:dyDescent="0.2">
      <c r="A34" s="266" t="s">
        <v>177</v>
      </c>
      <c r="B34" s="279" t="s">
        <v>175</v>
      </c>
      <c r="C34" s="280">
        <v>1</v>
      </c>
      <c r="D34" s="284">
        <v>5283.7209999999995</v>
      </c>
      <c r="E34" s="29" t="s">
        <v>42</v>
      </c>
      <c r="F34" s="29" t="s">
        <v>42</v>
      </c>
      <c r="G34" s="181" t="s">
        <v>42</v>
      </c>
      <c r="H34" s="181" t="s">
        <v>42</v>
      </c>
      <c r="I34" s="181" t="s">
        <v>42</v>
      </c>
      <c r="J34" s="181" t="s">
        <v>42</v>
      </c>
      <c r="K34" s="181" t="s">
        <v>42</v>
      </c>
      <c r="L34" s="181" t="s">
        <v>42</v>
      </c>
      <c r="M34" s="181" t="s">
        <v>42</v>
      </c>
      <c r="N34" s="283"/>
      <c r="O34" s="284">
        <v>5283.72</v>
      </c>
      <c r="P34" s="286"/>
      <c r="Q34" s="316"/>
      <c r="R34" s="284">
        <v>5283.72</v>
      </c>
      <c r="S34" s="314"/>
      <c r="T34" s="160">
        <v>46.8</v>
      </c>
      <c r="U34" s="141"/>
      <c r="V34" s="160">
        <v>9.4</v>
      </c>
      <c r="W34" s="141"/>
      <c r="X34" s="315">
        <v>963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08" customHeight="1" x14ac:dyDescent="0.2">
      <c r="A35" s="266" t="s">
        <v>178</v>
      </c>
      <c r="B35" s="279" t="s">
        <v>196</v>
      </c>
      <c r="C35" s="280">
        <v>1</v>
      </c>
      <c r="D35" s="284">
        <v>38.377000000000002</v>
      </c>
      <c r="E35" s="29" t="s">
        <v>42</v>
      </c>
      <c r="F35" s="29" t="s">
        <v>42</v>
      </c>
      <c r="G35" s="181" t="s">
        <v>42</v>
      </c>
      <c r="H35" s="181" t="s">
        <v>42</v>
      </c>
      <c r="I35" s="181" t="s">
        <v>42</v>
      </c>
      <c r="J35" s="181" t="s">
        <v>42</v>
      </c>
      <c r="K35" s="181" t="s">
        <v>42</v>
      </c>
      <c r="L35" s="181" t="s">
        <v>42</v>
      </c>
      <c r="M35" s="181" t="s">
        <v>42</v>
      </c>
      <c r="N35" s="284">
        <v>38.377000000000002</v>
      </c>
      <c r="O35" s="316"/>
      <c r="P35" s="286"/>
      <c r="Q35" s="316"/>
      <c r="R35" s="284">
        <v>38.377000000000002</v>
      </c>
      <c r="S35" s="314"/>
      <c r="T35" s="160">
        <v>22.2</v>
      </c>
      <c r="U35" s="141"/>
      <c r="V35" s="160">
        <v>17</v>
      </c>
      <c r="W35" s="141"/>
      <c r="X35" s="315">
        <v>20.8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08" customHeight="1" x14ac:dyDescent="0.2">
      <c r="A36" s="266" t="s">
        <v>179</v>
      </c>
      <c r="B36" s="279" t="s">
        <v>192</v>
      </c>
      <c r="C36" s="280">
        <v>1</v>
      </c>
      <c r="D36" s="284">
        <v>112.52</v>
      </c>
      <c r="E36" s="29" t="s">
        <v>42</v>
      </c>
      <c r="F36" s="29" t="s">
        <v>42</v>
      </c>
      <c r="G36" s="181" t="s">
        <v>42</v>
      </c>
      <c r="H36" s="181" t="s">
        <v>42</v>
      </c>
      <c r="I36" s="181" t="s">
        <v>42</v>
      </c>
      <c r="J36" s="181" t="s">
        <v>42</v>
      </c>
      <c r="K36" s="181" t="s">
        <v>42</v>
      </c>
      <c r="L36" s="181" t="s">
        <v>42</v>
      </c>
      <c r="M36" s="181" t="s">
        <v>42</v>
      </c>
      <c r="N36" s="284">
        <v>112.52</v>
      </c>
      <c r="O36" s="316"/>
      <c r="P36" s="286"/>
      <c r="Q36" s="316"/>
      <c r="R36" s="284">
        <v>112.52</v>
      </c>
      <c r="S36" s="314"/>
      <c r="T36" s="160"/>
      <c r="U36" s="141"/>
      <c r="V36" s="160"/>
      <c r="W36" s="141"/>
      <c r="X36" s="315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0.75" customHeight="1" x14ac:dyDescent="0.2">
      <c r="A37" s="266" t="s">
        <v>180</v>
      </c>
      <c r="B37" s="279" t="s">
        <v>233</v>
      </c>
      <c r="C37" s="280">
        <v>1</v>
      </c>
      <c r="D37" s="284">
        <v>53.875999999999998</v>
      </c>
      <c r="E37" s="29" t="s">
        <v>42</v>
      </c>
      <c r="F37" s="29" t="s">
        <v>42</v>
      </c>
      <c r="G37" s="181" t="s">
        <v>42</v>
      </c>
      <c r="H37" s="181" t="s">
        <v>42</v>
      </c>
      <c r="I37" s="181" t="s">
        <v>42</v>
      </c>
      <c r="J37" s="181" t="s">
        <v>42</v>
      </c>
      <c r="K37" s="181" t="s">
        <v>42</v>
      </c>
      <c r="L37" s="181" t="s">
        <v>42</v>
      </c>
      <c r="M37" s="181" t="s">
        <v>42</v>
      </c>
      <c r="N37" s="284">
        <v>53.875999999999998</v>
      </c>
      <c r="O37" s="316"/>
      <c r="P37" s="286"/>
      <c r="Q37" s="316"/>
      <c r="R37" s="284">
        <v>53.875999999999998</v>
      </c>
      <c r="S37" s="314"/>
      <c r="T37" s="160">
        <v>21.1</v>
      </c>
      <c r="U37" s="141"/>
      <c r="V37" s="160">
        <v>26</v>
      </c>
      <c r="W37" s="141"/>
      <c r="X37" s="315">
        <v>30.6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8.25" customHeight="1" x14ac:dyDescent="0.2">
      <c r="A38" s="266" t="s">
        <v>181</v>
      </c>
      <c r="B38" s="279" t="s">
        <v>234</v>
      </c>
      <c r="C38" s="280">
        <v>1</v>
      </c>
      <c r="D38" s="284">
        <v>26.518000000000001</v>
      </c>
      <c r="E38" s="29" t="s">
        <v>42</v>
      </c>
      <c r="F38" s="29" t="s">
        <v>42</v>
      </c>
      <c r="G38" s="181" t="s">
        <v>42</v>
      </c>
      <c r="H38" s="181" t="s">
        <v>42</v>
      </c>
      <c r="I38" s="181" t="s">
        <v>42</v>
      </c>
      <c r="J38" s="181" t="s">
        <v>42</v>
      </c>
      <c r="K38" s="181" t="s">
        <v>42</v>
      </c>
      <c r="L38" s="181" t="s">
        <v>42</v>
      </c>
      <c r="M38" s="181" t="s">
        <v>42</v>
      </c>
      <c r="N38" s="284">
        <v>26.518000000000001</v>
      </c>
      <c r="O38" s="316"/>
      <c r="P38" s="286"/>
      <c r="Q38" s="284">
        <v>26.518000000000001</v>
      </c>
      <c r="R38" s="284"/>
      <c r="S38" s="314"/>
      <c r="T38" s="160">
        <v>4.9000000000000004</v>
      </c>
      <c r="U38" s="141"/>
      <c r="V38" s="160">
        <v>63.1</v>
      </c>
      <c r="W38" s="141"/>
      <c r="X38" s="315">
        <v>64.099999999999994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03.5" customHeight="1" x14ac:dyDescent="0.2">
      <c r="A39" s="266" t="s">
        <v>182</v>
      </c>
      <c r="B39" s="285" t="s">
        <v>203</v>
      </c>
      <c r="C39" s="280">
        <v>1</v>
      </c>
      <c r="D39" s="284">
        <v>112.52</v>
      </c>
      <c r="E39" s="29" t="s">
        <v>42</v>
      </c>
      <c r="F39" s="29" t="s">
        <v>42</v>
      </c>
      <c r="G39" s="181" t="s">
        <v>42</v>
      </c>
      <c r="H39" s="181" t="s">
        <v>42</v>
      </c>
      <c r="I39" s="181" t="s">
        <v>42</v>
      </c>
      <c r="J39" s="181" t="s">
        <v>42</v>
      </c>
      <c r="K39" s="181" t="s">
        <v>42</v>
      </c>
      <c r="L39" s="181" t="s">
        <v>42</v>
      </c>
      <c r="M39" s="181" t="s">
        <v>42</v>
      </c>
      <c r="N39" s="284">
        <v>112.52</v>
      </c>
      <c r="O39" s="316"/>
      <c r="P39" s="286"/>
      <c r="Q39" s="316"/>
      <c r="R39" s="284">
        <v>112.52</v>
      </c>
      <c r="S39" s="314"/>
      <c r="T39" s="160"/>
      <c r="U39" s="141"/>
      <c r="V39" s="160"/>
      <c r="W39" s="141"/>
      <c r="X39" s="315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91.5" customHeight="1" x14ac:dyDescent="0.2">
      <c r="A40" s="266" t="s">
        <v>183</v>
      </c>
      <c r="B40" s="285" t="s">
        <v>193</v>
      </c>
      <c r="C40" s="280">
        <v>1</v>
      </c>
      <c r="D40" s="284">
        <v>112.52</v>
      </c>
      <c r="E40" s="29" t="s">
        <v>42</v>
      </c>
      <c r="F40" s="29" t="s">
        <v>42</v>
      </c>
      <c r="G40" s="181" t="s">
        <v>42</v>
      </c>
      <c r="H40" s="181" t="s">
        <v>42</v>
      </c>
      <c r="I40" s="181" t="s">
        <v>42</v>
      </c>
      <c r="J40" s="181" t="s">
        <v>42</v>
      </c>
      <c r="K40" s="181" t="s">
        <v>42</v>
      </c>
      <c r="L40" s="181" t="s">
        <v>42</v>
      </c>
      <c r="M40" s="181" t="s">
        <v>42</v>
      </c>
      <c r="N40" s="284">
        <v>112.52</v>
      </c>
      <c r="O40" s="316"/>
      <c r="P40" s="286"/>
      <c r="Q40" s="316"/>
      <c r="R40" s="284">
        <v>112.52</v>
      </c>
      <c r="S40" s="314"/>
      <c r="T40" s="160"/>
      <c r="U40" s="141"/>
      <c r="V40" s="160"/>
      <c r="W40" s="141"/>
      <c r="X40" s="31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.75" hidden="1" x14ac:dyDescent="0.25">
      <c r="A41" s="135"/>
      <c r="B41" s="170"/>
      <c r="C41" s="154"/>
      <c r="D41" s="155"/>
      <c r="E41" s="156"/>
      <c r="F41" s="141"/>
      <c r="G41" s="141"/>
      <c r="H41" s="141"/>
      <c r="I41" s="141"/>
      <c r="J41" s="141"/>
      <c r="K41" s="141"/>
      <c r="L41" s="141"/>
      <c r="M41" s="141"/>
      <c r="N41" s="127"/>
      <c r="O41" s="127"/>
      <c r="P41" s="141"/>
      <c r="Q41" s="141"/>
      <c r="R41" s="141"/>
      <c r="S41" s="157"/>
      <c r="T41" s="167"/>
      <c r="U41" s="166"/>
      <c r="V41" s="167"/>
      <c r="W41" s="166"/>
      <c r="X41" s="168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hidden="1" x14ac:dyDescent="0.25">
      <c r="A42" s="135"/>
      <c r="B42" s="163"/>
      <c r="C42" s="154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67"/>
      <c r="U42" s="155"/>
      <c r="V42" s="155"/>
      <c r="W42" s="155"/>
      <c r="X42" s="155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hidden="1" x14ac:dyDescent="0.25">
      <c r="A43" s="150"/>
      <c r="B43" s="163"/>
      <c r="C43" s="154"/>
      <c r="D43" s="158"/>
      <c r="E43" s="158"/>
      <c r="F43" s="141"/>
      <c r="G43" s="141"/>
      <c r="H43" s="141"/>
      <c r="I43" s="141"/>
      <c r="J43" s="141"/>
      <c r="K43" s="141"/>
      <c r="L43" s="141"/>
      <c r="M43" s="141"/>
      <c r="N43" s="127"/>
      <c r="O43" s="127"/>
      <c r="P43" s="141"/>
      <c r="Q43" s="141"/>
      <c r="R43" s="159"/>
      <c r="S43" s="160"/>
      <c r="T43" s="166"/>
      <c r="U43" s="166"/>
      <c r="V43" s="166"/>
      <c r="W43" s="166"/>
      <c r="X43" s="16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.75" hidden="1" x14ac:dyDescent="0.25">
      <c r="A44" s="150"/>
      <c r="B44" s="163"/>
      <c r="C44" s="154"/>
      <c r="D44" s="158"/>
      <c r="E44" s="161"/>
      <c r="F44" s="141"/>
      <c r="G44" s="141"/>
      <c r="H44" s="141"/>
      <c r="I44" s="141"/>
      <c r="J44" s="141"/>
      <c r="K44" s="141"/>
      <c r="L44" s="141"/>
      <c r="M44" s="141"/>
      <c r="N44" s="127"/>
      <c r="O44" s="127"/>
      <c r="P44" s="141"/>
      <c r="Q44" s="141"/>
      <c r="R44" s="141"/>
      <c r="S44" s="157"/>
      <c r="T44" s="166"/>
      <c r="U44" s="166"/>
      <c r="V44" s="166"/>
      <c r="W44" s="166"/>
      <c r="X44" s="16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.75" hidden="1" x14ac:dyDescent="0.25">
      <c r="A45" s="150"/>
      <c r="B45" s="163"/>
      <c r="C45" s="154"/>
      <c r="D45" s="158"/>
      <c r="E45" s="161"/>
      <c r="F45" s="141"/>
      <c r="G45" s="141"/>
      <c r="H45" s="141"/>
      <c r="I45" s="141"/>
      <c r="J45" s="141"/>
      <c r="K45" s="141"/>
      <c r="L45" s="141"/>
      <c r="M45" s="141"/>
      <c r="N45" s="127"/>
      <c r="O45" s="127"/>
      <c r="P45" s="141"/>
      <c r="Q45" s="141"/>
      <c r="R45" s="141"/>
      <c r="S45" s="157"/>
      <c r="T45" s="166"/>
      <c r="U45" s="166"/>
      <c r="V45" s="166"/>
      <c r="W45" s="166"/>
      <c r="X45" s="166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75" hidden="1" x14ac:dyDescent="0.25">
      <c r="A46" s="150"/>
      <c r="B46" s="163"/>
      <c r="C46" s="154"/>
      <c r="D46" s="158"/>
      <c r="E46" s="158"/>
      <c r="F46" s="141"/>
      <c r="G46" s="141"/>
      <c r="H46" s="141"/>
      <c r="I46" s="141"/>
      <c r="J46" s="141"/>
      <c r="K46" s="141"/>
      <c r="L46" s="141"/>
      <c r="M46" s="141"/>
      <c r="N46" s="127"/>
      <c r="O46" s="127"/>
      <c r="P46" s="141"/>
      <c r="Q46" s="141"/>
      <c r="R46" s="141"/>
      <c r="S46" s="157"/>
      <c r="T46" s="166"/>
      <c r="U46" s="166"/>
      <c r="V46" s="166"/>
      <c r="W46" s="166"/>
      <c r="X46" s="16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" hidden="1" x14ac:dyDescent="0.25">
      <c r="A47" s="142"/>
      <c r="B47" s="170"/>
      <c r="C47" s="154"/>
      <c r="D47" s="155"/>
      <c r="E47" s="156"/>
      <c r="F47" s="141"/>
      <c r="G47" s="141"/>
      <c r="H47" s="141"/>
      <c r="I47" s="141"/>
      <c r="J47" s="141"/>
      <c r="K47" s="141"/>
      <c r="L47" s="141"/>
      <c r="M47" s="141"/>
      <c r="N47" s="127"/>
      <c r="O47" s="127"/>
      <c r="P47" s="141"/>
      <c r="Q47" s="141"/>
      <c r="R47" s="159"/>
      <c r="S47" s="160"/>
      <c r="T47" s="167"/>
      <c r="U47" s="166"/>
      <c r="V47" s="166"/>
      <c r="W47" s="167"/>
      <c r="X47" s="16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hidden="1" x14ac:dyDescent="0.25">
      <c r="A48" s="142"/>
      <c r="B48" s="169"/>
      <c r="C48" s="154"/>
      <c r="D48" s="155"/>
      <c r="E48" s="156"/>
      <c r="F48" s="141"/>
      <c r="G48" s="141"/>
      <c r="H48" s="141"/>
      <c r="I48" s="141"/>
      <c r="J48" s="141"/>
      <c r="K48" s="141"/>
      <c r="L48" s="141"/>
      <c r="M48" s="141"/>
      <c r="N48" s="127"/>
      <c r="O48" s="127"/>
      <c r="P48" s="141"/>
      <c r="Q48" s="141"/>
      <c r="R48" s="159"/>
      <c r="S48" s="160"/>
      <c r="T48" s="166"/>
      <c r="U48" s="166"/>
      <c r="V48" s="166"/>
      <c r="W48" s="166"/>
      <c r="X48" s="166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hidden="1" x14ac:dyDescent="0.25">
      <c r="A49" s="142"/>
      <c r="B49" s="164"/>
      <c r="C49" s="154"/>
      <c r="D49" s="158"/>
      <c r="E49" s="161"/>
      <c r="F49" s="141"/>
      <c r="G49" s="141"/>
      <c r="H49" s="141"/>
      <c r="I49" s="141"/>
      <c r="J49" s="141"/>
      <c r="K49" s="141"/>
      <c r="L49" s="141"/>
      <c r="M49" s="141"/>
      <c r="N49" s="127"/>
      <c r="O49" s="127"/>
      <c r="P49" s="141"/>
      <c r="Q49" s="141"/>
      <c r="R49" s="159"/>
      <c r="S49" s="160"/>
      <c r="T49" s="166"/>
      <c r="U49" s="166"/>
      <c r="V49" s="166"/>
      <c r="W49" s="166"/>
      <c r="X49" s="166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.75" customHeight="1" x14ac:dyDescent="0.2">
      <c r="A50" s="337" t="s">
        <v>51</v>
      </c>
      <c r="B50" s="337"/>
      <c r="C50" s="337"/>
      <c r="D50" s="34">
        <f>SUM(D33:D49)</f>
        <v>10860.052000000001</v>
      </c>
      <c r="E50" s="34">
        <f>SUM(E33:E49)</f>
        <v>0</v>
      </c>
      <c r="F50" s="130" t="s">
        <v>42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4">
        <f>N40+N39+N37+N36+N34+N33+N38+N35</f>
        <v>456.33099999999996</v>
      </c>
      <c r="O50" s="34">
        <f>O40+O39+O37+O36+O34+O33+O38+O35</f>
        <v>10403.720000000001</v>
      </c>
      <c r="P50" s="34">
        <f t="shared" ref="P50:Q50" si="0">P40+P39+P37+P36+P34+P33+P38+P35</f>
        <v>0</v>
      </c>
      <c r="Q50" s="34">
        <f t="shared" si="0"/>
        <v>26.518000000000001</v>
      </c>
      <c r="R50" s="34">
        <f>R40+R39+R37+R36+R34+R33+R38+R35</f>
        <v>10833.532999999999</v>
      </c>
      <c r="S50" s="34">
        <f t="shared" ref="S50:X50" si="1">S40+S39+S37+S36+S34+S33+S38+S35</f>
        <v>0</v>
      </c>
      <c r="T50" s="34">
        <f t="shared" si="1"/>
        <v>146.70000000000002</v>
      </c>
      <c r="U50" s="34">
        <f t="shared" si="1"/>
        <v>0</v>
      </c>
      <c r="V50" s="34">
        <f t="shared" si="1"/>
        <v>127.30000000000001</v>
      </c>
      <c r="W50" s="34">
        <f t="shared" si="1"/>
        <v>0</v>
      </c>
      <c r="X50" s="34">
        <f t="shared" si="1"/>
        <v>2295.6</v>
      </c>
      <c r="Y50" s="27"/>
      <c r="Z50" s="19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3.5" customHeight="1" x14ac:dyDescent="0.2">
      <c r="A51" s="128" t="s">
        <v>52</v>
      </c>
      <c r="B51" s="329" t="s">
        <v>53</v>
      </c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129"/>
      <c r="B52" s="129"/>
      <c r="C52" s="129"/>
      <c r="D52" s="129"/>
      <c r="E52" s="29" t="s">
        <v>42</v>
      </c>
      <c r="F52" s="29" t="s">
        <v>42</v>
      </c>
      <c r="G52" s="29" t="s">
        <v>42</v>
      </c>
      <c r="H52" s="29" t="s">
        <v>42</v>
      </c>
      <c r="I52" s="29" t="s">
        <v>42</v>
      </c>
      <c r="J52" s="29" t="s">
        <v>42</v>
      </c>
      <c r="K52" s="29" t="s">
        <v>42</v>
      </c>
      <c r="L52" s="29" t="s">
        <v>42</v>
      </c>
      <c r="M52" s="29" t="s">
        <v>42</v>
      </c>
      <c r="N52" s="129"/>
      <c r="O52" s="129"/>
      <c r="P52" s="129"/>
      <c r="Q52" s="129"/>
      <c r="R52" s="34"/>
      <c r="S52" s="129"/>
      <c r="T52" s="129"/>
      <c r="U52" s="129"/>
      <c r="V52" s="129"/>
      <c r="W52" s="129"/>
      <c r="X52" s="129"/>
      <c r="Y52" s="30"/>
      <c r="Z52" s="30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0.5" customHeight="1" x14ac:dyDescent="0.2">
      <c r="A53" s="330" t="s">
        <v>54</v>
      </c>
      <c r="B53" s="330"/>
      <c r="C53" s="330"/>
      <c r="D53" s="130"/>
      <c r="E53" s="130" t="s">
        <v>42</v>
      </c>
      <c r="F53" s="130" t="s">
        <v>42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130"/>
      <c r="O53" s="130"/>
      <c r="P53" s="31"/>
      <c r="Q53" s="31"/>
      <c r="R53" s="130"/>
      <c r="S53" s="130"/>
      <c r="T53" s="130"/>
      <c r="U53" s="130"/>
      <c r="V53" s="130"/>
      <c r="W53" s="130"/>
      <c r="X53" s="130"/>
      <c r="Y53" s="19"/>
      <c r="Z53" s="19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x14ac:dyDescent="0.2">
      <c r="A54" s="130" t="s">
        <v>55</v>
      </c>
      <c r="B54" s="329" t="s">
        <v>56</v>
      </c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">
      <c r="A55" s="129"/>
      <c r="B55" s="129"/>
      <c r="C55" s="129"/>
      <c r="D55" s="129"/>
      <c r="E55" s="29" t="s">
        <v>42</v>
      </c>
      <c r="F55" s="29" t="s">
        <v>42</v>
      </c>
      <c r="G55" s="29" t="s">
        <v>42</v>
      </c>
      <c r="H55" s="29" t="s">
        <v>42</v>
      </c>
      <c r="I55" s="29" t="s">
        <v>42</v>
      </c>
      <c r="J55" s="29" t="s">
        <v>42</v>
      </c>
      <c r="K55" s="29" t="s">
        <v>42</v>
      </c>
      <c r="L55" s="29" t="s">
        <v>42</v>
      </c>
      <c r="M55" s="29" t="s">
        <v>42</v>
      </c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30"/>
      <c r="Z55" s="30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0.5" customHeight="1" x14ac:dyDescent="0.2">
      <c r="A56" s="330" t="s">
        <v>57</v>
      </c>
      <c r="B56" s="330"/>
      <c r="C56" s="330"/>
      <c r="D56" s="130"/>
      <c r="E56" s="130" t="s">
        <v>42</v>
      </c>
      <c r="F56" s="130" t="s">
        <v>42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130"/>
      <c r="O56" s="130"/>
      <c r="P56" s="31"/>
      <c r="Q56" s="31"/>
      <c r="R56" s="130"/>
      <c r="S56" s="130"/>
      <c r="T56" s="130"/>
      <c r="U56" s="130"/>
      <c r="V56" s="130"/>
      <c r="W56" s="130"/>
      <c r="X56" s="130"/>
      <c r="Y56" s="19"/>
      <c r="Z56" s="19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6.5" customHeight="1" x14ac:dyDescent="0.2">
      <c r="A57" s="128" t="s">
        <v>58</v>
      </c>
      <c r="B57" s="329" t="s">
        <v>59</v>
      </c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77" customFormat="1" ht="15" x14ac:dyDescent="0.25">
      <c r="A58" s="171" t="s">
        <v>173</v>
      </c>
      <c r="B58" s="162"/>
      <c r="C58" s="154">
        <v>1</v>
      </c>
      <c r="D58" s="178"/>
      <c r="E58" s="174"/>
      <c r="F58" s="174"/>
      <c r="G58" s="174"/>
      <c r="H58" s="174"/>
      <c r="I58" s="174"/>
      <c r="J58" s="174"/>
      <c r="K58" s="174"/>
      <c r="L58" s="174"/>
      <c r="M58" s="174"/>
      <c r="N58" s="178"/>
      <c r="O58" s="173"/>
      <c r="P58" s="173"/>
      <c r="Q58" s="178"/>
      <c r="R58" s="173"/>
      <c r="S58" s="173"/>
      <c r="T58" s="173"/>
      <c r="U58" s="173"/>
      <c r="V58" s="173"/>
      <c r="W58" s="173"/>
      <c r="X58" s="173"/>
      <c r="Y58" s="175"/>
      <c r="Z58" s="175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  <c r="IG58" s="176"/>
      <c r="IH58" s="176"/>
      <c r="II58" s="176"/>
      <c r="IJ58" s="176"/>
      <c r="IK58" s="176"/>
      <c r="IL58" s="176"/>
      <c r="IM58" s="176"/>
      <c r="IN58" s="176"/>
      <c r="IO58" s="176"/>
      <c r="IP58" s="176"/>
      <c r="IQ58" s="176"/>
      <c r="IR58" s="176"/>
      <c r="IS58" s="176"/>
      <c r="IT58" s="176"/>
      <c r="IU58" s="176"/>
      <c r="IV58" s="176"/>
    </row>
    <row r="59" spans="1:256" ht="15" customHeight="1" x14ac:dyDescent="0.2">
      <c r="A59" s="330" t="s">
        <v>60</v>
      </c>
      <c r="B59" s="330"/>
      <c r="C59" s="330"/>
      <c r="D59" s="34">
        <f t="shared" ref="D59:X59" si="2">SUM(D58:D58)</f>
        <v>0</v>
      </c>
      <c r="E59" s="35">
        <f t="shared" si="2"/>
        <v>0</v>
      </c>
      <c r="F59" s="35">
        <f t="shared" si="2"/>
        <v>0</v>
      </c>
      <c r="G59" s="35">
        <f t="shared" si="2"/>
        <v>0</v>
      </c>
      <c r="H59" s="35">
        <f t="shared" si="2"/>
        <v>0</v>
      </c>
      <c r="I59" s="35">
        <f t="shared" si="2"/>
        <v>0</v>
      </c>
      <c r="J59" s="35">
        <f t="shared" si="2"/>
        <v>0</v>
      </c>
      <c r="K59" s="35">
        <f t="shared" si="2"/>
        <v>0</v>
      </c>
      <c r="L59" s="35">
        <f t="shared" si="2"/>
        <v>0</v>
      </c>
      <c r="M59" s="35">
        <f t="shared" si="2"/>
        <v>0</v>
      </c>
      <c r="N59" s="35">
        <f t="shared" si="2"/>
        <v>0</v>
      </c>
      <c r="O59" s="35">
        <f t="shared" si="2"/>
        <v>0</v>
      </c>
      <c r="P59" s="35">
        <f t="shared" si="2"/>
        <v>0</v>
      </c>
      <c r="Q59" s="35">
        <f t="shared" si="2"/>
        <v>0</v>
      </c>
      <c r="R59" s="35">
        <f t="shared" si="2"/>
        <v>0</v>
      </c>
      <c r="S59" s="35">
        <f t="shared" si="2"/>
        <v>0</v>
      </c>
      <c r="T59" s="35">
        <f t="shared" si="2"/>
        <v>0</v>
      </c>
      <c r="U59" s="35">
        <f t="shared" si="2"/>
        <v>0</v>
      </c>
      <c r="V59" s="35">
        <f t="shared" si="2"/>
        <v>0</v>
      </c>
      <c r="W59" s="35">
        <f t="shared" si="2"/>
        <v>0</v>
      </c>
      <c r="X59" s="35">
        <f t="shared" si="2"/>
        <v>0</v>
      </c>
      <c r="Y59" s="19"/>
      <c r="Z59" s="1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4.25" customHeight="1" x14ac:dyDescent="0.2">
      <c r="A60" s="130" t="s">
        <v>61</v>
      </c>
      <c r="B60" s="330" t="s">
        <v>45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19"/>
      <c r="Z60" s="19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129"/>
      <c r="B61" s="129"/>
      <c r="C61" s="129"/>
      <c r="D61" s="129"/>
      <c r="E61" s="29" t="s">
        <v>42</v>
      </c>
      <c r="F61" s="29" t="s">
        <v>42</v>
      </c>
      <c r="G61" s="29" t="s">
        <v>42</v>
      </c>
      <c r="H61" s="29" t="s">
        <v>42</v>
      </c>
      <c r="I61" s="29" t="s">
        <v>42</v>
      </c>
      <c r="J61" s="29" t="s">
        <v>42</v>
      </c>
      <c r="K61" s="29" t="s">
        <v>42</v>
      </c>
      <c r="L61" s="29" t="s">
        <v>42</v>
      </c>
      <c r="M61" s="29" t="s">
        <v>42</v>
      </c>
      <c r="N61" s="129"/>
      <c r="O61" s="129"/>
      <c r="P61" s="24"/>
      <c r="Q61" s="24"/>
      <c r="R61" s="129"/>
      <c r="S61" s="129"/>
      <c r="T61" s="129"/>
      <c r="U61" s="129"/>
      <c r="V61" s="129"/>
      <c r="W61" s="129"/>
      <c r="X61" s="129"/>
      <c r="Y61" s="30"/>
      <c r="Z61" s="30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.75" customHeight="1" x14ac:dyDescent="0.2">
      <c r="A62" s="330" t="s">
        <v>62</v>
      </c>
      <c r="B62" s="330"/>
      <c r="C62" s="330"/>
      <c r="D62" s="130"/>
      <c r="E62" s="130" t="s">
        <v>42</v>
      </c>
      <c r="F62" s="130" t="s">
        <v>42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130"/>
      <c r="O62" s="130"/>
      <c r="P62" s="31"/>
      <c r="Q62" s="31"/>
      <c r="R62" s="130"/>
      <c r="S62" s="130"/>
      <c r="T62" s="130"/>
      <c r="U62" s="130"/>
      <c r="V62" s="130"/>
      <c r="W62" s="130"/>
      <c r="X62" s="130"/>
      <c r="Y62" s="19"/>
      <c r="Z62" s="19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 customHeight="1" x14ac:dyDescent="0.2">
      <c r="A63" s="330" t="s">
        <v>63</v>
      </c>
      <c r="B63" s="330"/>
      <c r="C63" s="330"/>
      <c r="D63" s="35">
        <v>0</v>
      </c>
      <c r="E63" s="35">
        <f>E50</f>
        <v>0</v>
      </c>
      <c r="F63" s="130" t="s">
        <v>42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f>O50</f>
        <v>10403.720000000001</v>
      </c>
      <c r="P63" s="35">
        <f t="shared" ref="P63:T63" si="3">P50</f>
        <v>0</v>
      </c>
      <c r="Q63" s="35">
        <f t="shared" si="3"/>
        <v>26.518000000000001</v>
      </c>
      <c r="R63" s="35">
        <f t="shared" si="3"/>
        <v>10833.532999999999</v>
      </c>
      <c r="S63" s="35">
        <f t="shared" si="3"/>
        <v>0</v>
      </c>
      <c r="T63" s="35">
        <f t="shared" si="3"/>
        <v>146.70000000000002</v>
      </c>
      <c r="U63" s="35">
        <f t="shared" ref="U63:X63" si="4">U50</f>
        <v>0</v>
      </c>
      <c r="V63" s="35">
        <f t="shared" si="4"/>
        <v>127.30000000000001</v>
      </c>
      <c r="W63" s="35">
        <f t="shared" si="4"/>
        <v>0</v>
      </c>
      <c r="X63" s="35">
        <f t="shared" si="4"/>
        <v>2295.6</v>
      </c>
      <c r="Y63" s="19"/>
      <c r="Z63" s="19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">
      <c r="A64" s="332" t="s">
        <v>64</v>
      </c>
      <c r="B64" s="332"/>
      <c r="C64" s="332"/>
      <c r="D64" s="34">
        <f>D50+D59</f>
        <v>10860.052000000001</v>
      </c>
      <c r="E64" s="34">
        <f>E63</f>
        <v>0</v>
      </c>
      <c r="F64" s="129" t="str">
        <f t="shared" ref="F64:L64" si="5">F23</f>
        <v>х </v>
      </c>
      <c r="G64" s="129">
        <f t="shared" si="5"/>
        <v>0</v>
      </c>
      <c r="H64" s="129">
        <f t="shared" si="5"/>
        <v>0</v>
      </c>
      <c r="I64" s="129">
        <f t="shared" si="5"/>
        <v>0</v>
      </c>
      <c r="J64" s="129">
        <f t="shared" si="5"/>
        <v>0</v>
      </c>
      <c r="K64" s="129">
        <f t="shared" si="5"/>
        <v>0</v>
      </c>
      <c r="L64" s="129">
        <f t="shared" si="5"/>
        <v>0</v>
      </c>
      <c r="M64" s="34">
        <f t="shared" ref="M64:R64" si="6">M50</f>
        <v>0</v>
      </c>
      <c r="N64" s="34">
        <f t="shared" si="6"/>
        <v>456.33099999999996</v>
      </c>
      <c r="O64" s="34">
        <f t="shared" si="6"/>
        <v>10403.720000000001</v>
      </c>
      <c r="P64" s="34">
        <f t="shared" si="6"/>
        <v>0</v>
      </c>
      <c r="Q64" s="34">
        <f t="shared" si="6"/>
        <v>26.518000000000001</v>
      </c>
      <c r="R64" s="34">
        <f t="shared" si="6"/>
        <v>10833.532999999999</v>
      </c>
      <c r="S64" s="34">
        <f t="shared" ref="S64" si="7">S63</f>
        <v>0</v>
      </c>
      <c r="T64" s="34">
        <f>T63</f>
        <v>146.70000000000002</v>
      </c>
      <c r="U64" s="34">
        <f t="shared" ref="U64:X64" si="8">U63</f>
        <v>0</v>
      </c>
      <c r="V64" s="34">
        <f t="shared" si="8"/>
        <v>127.30000000000001</v>
      </c>
      <c r="W64" s="34">
        <f t="shared" si="8"/>
        <v>0</v>
      </c>
      <c r="X64" s="34">
        <f t="shared" si="8"/>
        <v>2295.6</v>
      </c>
      <c r="Y64" s="30"/>
      <c r="Z64" s="30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">
      <c r="A65" s="129" t="s">
        <v>65</v>
      </c>
      <c r="B65" s="332" t="s">
        <v>66</v>
      </c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0"/>
      <c r="Z65" s="30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20" t="s">
        <v>67</v>
      </c>
      <c r="B66" s="332" t="s">
        <v>36</v>
      </c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22"/>
      <c r="Z66" s="22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" customHeight="1" x14ac:dyDescent="0.2">
      <c r="A67" s="21" t="s">
        <v>68</v>
      </c>
      <c r="B67" s="329" t="s">
        <v>38</v>
      </c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22"/>
      <c r="Z67" s="22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5" customHeight="1" x14ac:dyDescent="0.2">
      <c r="A68" s="21"/>
      <c r="B68" s="131"/>
      <c r="C68" s="131"/>
      <c r="D68" s="131"/>
      <c r="E68" s="29" t="s">
        <v>42</v>
      </c>
      <c r="F68" s="29" t="s">
        <v>42</v>
      </c>
      <c r="G68" s="29" t="s">
        <v>42</v>
      </c>
      <c r="H68" s="29" t="s">
        <v>42</v>
      </c>
      <c r="I68" s="29" t="s">
        <v>42</v>
      </c>
      <c r="J68" s="29" t="s">
        <v>42</v>
      </c>
      <c r="K68" s="29" t="s">
        <v>42</v>
      </c>
      <c r="L68" s="29" t="s">
        <v>42</v>
      </c>
      <c r="M68" s="29" t="s">
        <v>42</v>
      </c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22"/>
      <c r="Z68" s="22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8.75" customHeight="1" x14ac:dyDescent="0.2">
      <c r="A69" s="330" t="s">
        <v>69</v>
      </c>
      <c r="B69" s="330"/>
      <c r="C69" s="330"/>
      <c r="D69" s="34"/>
      <c r="E69" s="35" t="s">
        <v>42</v>
      </c>
      <c r="F69" s="35" t="s">
        <v>40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4"/>
      <c r="O69" s="34"/>
      <c r="P69" s="34"/>
      <c r="Q69" s="34"/>
      <c r="R69" s="36"/>
      <c r="S69" s="36"/>
      <c r="T69" s="34"/>
      <c r="U69" s="34"/>
      <c r="V69" s="34"/>
      <c r="W69" s="143"/>
      <c r="X69" s="34"/>
      <c r="Y69" s="19"/>
      <c r="Z69" s="27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5.75" customHeight="1" x14ac:dyDescent="0.2">
      <c r="A70" s="130" t="s">
        <v>70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28"/>
      <c r="Z70" s="37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129"/>
      <c r="B71" s="129"/>
      <c r="C71" s="129"/>
      <c r="D71" s="129"/>
      <c r="E71" s="29" t="s">
        <v>42</v>
      </c>
      <c r="F71" s="29" t="s">
        <v>42</v>
      </c>
      <c r="G71" s="29" t="s">
        <v>42</v>
      </c>
      <c r="H71" s="29" t="s">
        <v>42</v>
      </c>
      <c r="I71" s="29" t="s">
        <v>42</v>
      </c>
      <c r="J71" s="29" t="s">
        <v>42</v>
      </c>
      <c r="K71" s="29" t="s">
        <v>42</v>
      </c>
      <c r="L71" s="29" t="s">
        <v>42</v>
      </c>
      <c r="M71" s="29" t="s">
        <v>42</v>
      </c>
      <c r="N71" s="129"/>
      <c r="O71" s="129"/>
      <c r="P71" s="24"/>
      <c r="Q71" s="24"/>
      <c r="R71" s="129"/>
      <c r="S71" s="129"/>
      <c r="T71" s="129"/>
      <c r="U71" s="129"/>
      <c r="V71" s="129"/>
      <c r="W71" s="129"/>
      <c r="X71" s="129"/>
      <c r="Y71" s="30"/>
      <c r="Z71" s="30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3.5" customHeight="1" x14ac:dyDescent="0.2">
      <c r="A72" s="330" t="s">
        <v>71</v>
      </c>
      <c r="B72" s="330"/>
      <c r="C72" s="330"/>
      <c r="D72" s="130"/>
      <c r="E72" s="130" t="s">
        <v>42</v>
      </c>
      <c r="F72" s="130" t="s">
        <v>42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130"/>
      <c r="O72" s="130"/>
      <c r="P72" s="31"/>
      <c r="Q72" s="31"/>
      <c r="R72" s="130"/>
      <c r="S72" s="130"/>
      <c r="T72" s="130"/>
      <c r="U72" s="130"/>
      <c r="V72" s="130"/>
      <c r="W72" s="130"/>
      <c r="X72" s="130"/>
      <c r="Y72" s="19"/>
      <c r="Z72" s="19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">
      <c r="A73" s="20" t="s">
        <v>72</v>
      </c>
      <c r="B73" s="330" t="s">
        <v>45</v>
      </c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28"/>
      <c r="Z73" s="37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">
      <c r="A74" s="129"/>
      <c r="B74" s="129"/>
      <c r="C74" s="129"/>
      <c r="D74" s="129"/>
      <c r="E74" s="29" t="s">
        <v>42</v>
      </c>
      <c r="F74" s="29" t="s">
        <v>42</v>
      </c>
      <c r="G74" s="29" t="s">
        <v>42</v>
      </c>
      <c r="H74" s="29" t="s">
        <v>42</v>
      </c>
      <c r="I74" s="29" t="s">
        <v>42</v>
      </c>
      <c r="J74" s="29" t="s">
        <v>42</v>
      </c>
      <c r="K74" s="29" t="s">
        <v>42</v>
      </c>
      <c r="L74" s="29" t="s">
        <v>42</v>
      </c>
      <c r="M74" s="29" t="s">
        <v>42</v>
      </c>
      <c r="N74" s="129"/>
      <c r="O74" s="129"/>
      <c r="P74" s="24"/>
      <c r="Q74" s="24"/>
      <c r="R74" s="129"/>
      <c r="S74" s="129"/>
      <c r="T74" s="129"/>
      <c r="U74" s="129"/>
      <c r="V74" s="129"/>
      <c r="W74" s="129"/>
      <c r="X74" s="129"/>
      <c r="Y74" s="30"/>
      <c r="Z74" s="30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1.25" customHeight="1" x14ac:dyDescent="0.2">
      <c r="A75" s="330" t="s">
        <v>73</v>
      </c>
      <c r="B75" s="330"/>
      <c r="C75" s="330"/>
      <c r="D75" s="130"/>
      <c r="E75" s="130" t="s">
        <v>42</v>
      </c>
      <c r="F75" s="130" t="s">
        <v>42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130"/>
      <c r="O75" s="130"/>
      <c r="P75" s="31"/>
      <c r="Q75" s="31"/>
      <c r="R75" s="130"/>
      <c r="S75" s="130"/>
      <c r="T75" s="130"/>
      <c r="U75" s="130"/>
      <c r="V75" s="130"/>
      <c r="W75" s="130"/>
      <c r="X75" s="130"/>
      <c r="Y75" s="19"/>
      <c r="Z75" s="19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 customHeight="1" x14ac:dyDescent="0.2">
      <c r="A76" s="330" t="s">
        <v>74</v>
      </c>
      <c r="B76" s="330"/>
      <c r="C76" s="330"/>
      <c r="D76" s="130"/>
      <c r="E76" s="130" t="s">
        <v>42</v>
      </c>
      <c r="F76" s="130" t="s">
        <v>42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130"/>
      <c r="O76" s="130"/>
      <c r="P76" s="31"/>
      <c r="Q76" s="31"/>
      <c r="R76" s="130"/>
      <c r="S76" s="130"/>
      <c r="T76" s="130"/>
      <c r="U76" s="130"/>
      <c r="V76" s="130"/>
      <c r="W76" s="130"/>
      <c r="X76" s="130"/>
      <c r="Y76" s="19"/>
      <c r="Z76" s="19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8" customHeight="1" x14ac:dyDescent="0.2">
      <c r="A77" s="20" t="s">
        <v>75</v>
      </c>
      <c r="B77" s="335" t="s">
        <v>49</v>
      </c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28"/>
      <c r="Z77" s="28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5" customHeight="1" x14ac:dyDescent="0.2">
      <c r="A78" s="32" t="s">
        <v>76</v>
      </c>
      <c r="B78" s="329" t="s">
        <v>38</v>
      </c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36"/>
      <c r="T78" s="329"/>
      <c r="U78" s="329"/>
      <c r="V78" s="329"/>
      <c r="W78" s="329"/>
      <c r="X78" s="329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8.25" customHeight="1" x14ac:dyDescent="0.2">
      <c r="A79" s="253" t="s">
        <v>185</v>
      </c>
      <c r="B79" s="254" t="s">
        <v>205</v>
      </c>
      <c r="C79" s="191" t="s">
        <v>197</v>
      </c>
      <c r="D79" s="193">
        <v>95.78501</v>
      </c>
      <c r="E79" s="29" t="s">
        <v>42</v>
      </c>
      <c r="F79" s="29" t="s">
        <v>42</v>
      </c>
      <c r="G79" s="181" t="s">
        <v>42</v>
      </c>
      <c r="H79" s="181" t="s">
        <v>42</v>
      </c>
      <c r="I79" s="181" t="s">
        <v>42</v>
      </c>
      <c r="J79" s="181" t="s">
        <v>42</v>
      </c>
      <c r="K79" s="181" t="s">
        <v>42</v>
      </c>
      <c r="L79" s="181" t="s">
        <v>42</v>
      </c>
      <c r="M79" s="181" t="s">
        <v>42</v>
      </c>
      <c r="N79" s="193">
        <v>95.78501</v>
      </c>
      <c r="O79" s="185"/>
      <c r="P79" s="185"/>
      <c r="Q79" s="185">
        <v>95.79</v>
      </c>
      <c r="R79" s="186"/>
      <c r="S79" s="184"/>
      <c r="T79" s="183">
        <v>77.400000000000006</v>
      </c>
      <c r="U79" s="180"/>
      <c r="V79" s="33">
        <v>0.1</v>
      </c>
      <c r="W79" s="152"/>
      <c r="X79" s="33">
        <v>7.2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11.75" customHeight="1" x14ac:dyDescent="0.2">
      <c r="A80" s="253" t="s">
        <v>186</v>
      </c>
      <c r="B80" s="254" t="s">
        <v>198</v>
      </c>
      <c r="C80" s="191" t="s">
        <v>209</v>
      </c>
      <c r="D80" s="193">
        <v>2900.8870000000002</v>
      </c>
      <c r="E80" s="29" t="s">
        <v>42</v>
      </c>
      <c r="F80" s="29" t="s">
        <v>42</v>
      </c>
      <c r="G80" s="181" t="s">
        <v>42</v>
      </c>
      <c r="H80" s="181" t="s">
        <v>42</v>
      </c>
      <c r="I80" s="181" t="s">
        <v>42</v>
      </c>
      <c r="J80" s="181" t="s">
        <v>42</v>
      </c>
      <c r="K80" s="181" t="s">
        <v>42</v>
      </c>
      <c r="L80" s="181" t="s">
        <v>42</v>
      </c>
      <c r="M80" s="181" t="s">
        <v>42</v>
      </c>
      <c r="N80" s="193">
        <v>2900.8870000000002</v>
      </c>
      <c r="O80" s="185"/>
      <c r="P80" s="185"/>
      <c r="Q80" s="185"/>
      <c r="R80" s="182">
        <v>2900.89</v>
      </c>
      <c r="S80" s="184"/>
      <c r="T80" s="183">
        <v>100.8</v>
      </c>
      <c r="U80" s="180"/>
      <c r="V80" s="33">
        <v>27.1</v>
      </c>
      <c r="W80" s="172"/>
      <c r="X80" s="33">
        <v>300.39999999999998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41.75" customHeight="1" x14ac:dyDescent="0.2">
      <c r="A81" s="253" t="s">
        <v>187</v>
      </c>
      <c r="B81" s="255" t="s">
        <v>200</v>
      </c>
      <c r="C81" s="191" t="s">
        <v>207</v>
      </c>
      <c r="D81" s="193">
        <v>493.46</v>
      </c>
      <c r="E81" s="29" t="s">
        <v>42</v>
      </c>
      <c r="F81" s="29" t="s">
        <v>42</v>
      </c>
      <c r="G81" s="181" t="s">
        <v>42</v>
      </c>
      <c r="H81" s="181" t="s">
        <v>42</v>
      </c>
      <c r="I81" s="181" t="s">
        <v>42</v>
      </c>
      <c r="J81" s="181" t="s">
        <v>42</v>
      </c>
      <c r="K81" s="181" t="s">
        <v>42</v>
      </c>
      <c r="L81" s="181" t="s">
        <v>42</v>
      </c>
      <c r="M81" s="181" t="s">
        <v>42</v>
      </c>
      <c r="N81" s="193">
        <v>493.46</v>
      </c>
      <c r="O81" s="185"/>
      <c r="P81" s="185"/>
      <c r="Q81" s="193">
        <v>493.46</v>
      </c>
      <c r="R81" s="185"/>
      <c r="S81" s="187"/>
      <c r="T81" s="180">
        <v>112.1</v>
      </c>
      <c r="U81" s="180"/>
      <c r="V81" s="33">
        <v>0.7</v>
      </c>
      <c r="W81" s="152"/>
      <c r="X81" s="33">
        <v>47.9</v>
      </c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99" customHeight="1" x14ac:dyDescent="0.2">
      <c r="A82" s="253" t="s">
        <v>188</v>
      </c>
      <c r="B82" s="295" t="s">
        <v>239</v>
      </c>
      <c r="C82" s="191" t="s">
        <v>208</v>
      </c>
      <c r="D82" s="193">
        <v>102.83</v>
      </c>
      <c r="E82" s="29" t="s">
        <v>42</v>
      </c>
      <c r="F82" s="29" t="s">
        <v>42</v>
      </c>
      <c r="G82" s="181" t="s">
        <v>42</v>
      </c>
      <c r="H82" s="181" t="s">
        <v>42</v>
      </c>
      <c r="I82" s="181" t="s">
        <v>42</v>
      </c>
      <c r="J82" s="181" t="s">
        <v>42</v>
      </c>
      <c r="K82" s="181" t="s">
        <v>42</v>
      </c>
      <c r="L82" s="181" t="s">
        <v>42</v>
      </c>
      <c r="M82" s="181" t="s">
        <v>42</v>
      </c>
      <c r="N82" s="193">
        <v>102.83</v>
      </c>
      <c r="O82" s="185"/>
      <c r="P82" s="185"/>
      <c r="Q82" s="193">
        <v>102.83</v>
      </c>
      <c r="R82" s="185"/>
      <c r="S82" s="187"/>
      <c r="T82" s="180">
        <v>238.7</v>
      </c>
      <c r="U82" s="180"/>
      <c r="V82" s="33">
        <v>1</v>
      </c>
      <c r="W82" s="275"/>
      <c r="X82" s="33">
        <v>3.2</v>
      </c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17.75" customHeight="1" x14ac:dyDescent="0.2">
      <c r="A83" s="253" t="s">
        <v>189</v>
      </c>
      <c r="B83" s="268" t="s">
        <v>225</v>
      </c>
      <c r="C83" s="191" t="s">
        <v>223</v>
      </c>
      <c r="D83" s="193">
        <v>242.49199999999999</v>
      </c>
      <c r="E83" s="29" t="s">
        <v>42</v>
      </c>
      <c r="F83" s="29" t="s">
        <v>42</v>
      </c>
      <c r="G83" s="181" t="s">
        <v>42</v>
      </c>
      <c r="H83" s="181" t="s">
        <v>42</v>
      </c>
      <c r="I83" s="181" t="s">
        <v>42</v>
      </c>
      <c r="J83" s="181" t="s">
        <v>42</v>
      </c>
      <c r="K83" s="181" t="s">
        <v>42</v>
      </c>
      <c r="L83" s="181" t="s">
        <v>42</v>
      </c>
      <c r="M83" s="181" t="s">
        <v>42</v>
      </c>
      <c r="N83" s="193">
        <v>242.49199999999999</v>
      </c>
      <c r="O83" s="185"/>
      <c r="P83" s="185"/>
      <c r="Q83" s="185"/>
      <c r="R83" s="193">
        <v>242.49199999999999</v>
      </c>
      <c r="S83" s="179"/>
      <c r="T83" s="180">
        <v>118.7</v>
      </c>
      <c r="U83" s="180"/>
      <c r="V83" s="33">
        <v>3.5</v>
      </c>
      <c r="W83" s="172"/>
      <c r="X83" s="33">
        <v>25.5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 customHeight="1" x14ac:dyDescent="0.2">
      <c r="A84" s="330" t="s">
        <v>77</v>
      </c>
      <c r="B84" s="330"/>
      <c r="C84" s="330"/>
      <c r="D84" s="34">
        <f>SUM(D79:D83)</f>
        <v>3835.4540100000004</v>
      </c>
      <c r="E84" s="130" t="s">
        <v>42</v>
      </c>
      <c r="F84" s="130" t="s">
        <v>42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4">
        <f>N79+N81+N82+N83+N80</f>
        <v>3835.4540100000004</v>
      </c>
      <c r="O84" s="34">
        <f t="shared" ref="O84:X84" si="9">O79+O81+O82+O83+O80</f>
        <v>0</v>
      </c>
      <c r="P84" s="34">
        <f t="shared" si="9"/>
        <v>0</v>
      </c>
      <c r="Q84" s="34">
        <f t="shared" si="9"/>
        <v>692.08</v>
      </c>
      <c r="R84" s="34">
        <f t="shared" si="9"/>
        <v>3143.3820000000001</v>
      </c>
      <c r="S84" s="34">
        <f t="shared" si="9"/>
        <v>0</v>
      </c>
      <c r="T84" s="34">
        <f t="shared" si="9"/>
        <v>647.69999999999993</v>
      </c>
      <c r="U84" s="34">
        <f t="shared" si="9"/>
        <v>0</v>
      </c>
      <c r="V84" s="34">
        <f t="shared" si="9"/>
        <v>32.4</v>
      </c>
      <c r="W84" s="34">
        <f t="shared" si="9"/>
        <v>0</v>
      </c>
      <c r="X84" s="34">
        <f t="shared" si="9"/>
        <v>384.2</v>
      </c>
      <c r="Y84" s="19"/>
      <c r="Z84" s="19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20.25" customHeight="1" x14ac:dyDescent="0.2">
      <c r="A85" s="128" t="s">
        <v>78</v>
      </c>
      <c r="B85" s="329" t="s">
        <v>79</v>
      </c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">
      <c r="A86" s="130" t="s">
        <v>80</v>
      </c>
      <c r="B86" s="38"/>
      <c r="C86" s="133"/>
      <c r="D86" s="35"/>
      <c r="E86" s="118" t="s">
        <v>42</v>
      </c>
      <c r="F86" s="118" t="s">
        <v>42</v>
      </c>
      <c r="G86" s="118" t="s">
        <v>42</v>
      </c>
      <c r="H86" s="118" t="s">
        <v>42</v>
      </c>
      <c r="I86" s="118" t="s">
        <v>42</v>
      </c>
      <c r="J86" s="118" t="s">
        <v>42</v>
      </c>
      <c r="K86" s="118" t="s">
        <v>42</v>
      </c>
      <c r="L86" s="118" t="s">
        <v>42</v>
      </c>
      <c r="M86" s="118" t="s">
        <v>42</v>
      </c>
      <c r="N86" s="129"/>
      <c r="O86" s="35">
        <f>D86</f>
        <v>0</v>
      </c>
      <c r="P86" s="23"/>
      <c r="Q86" s="23"/>
      <c r="R86" s="34"/>
      <c r="S86" s="35">
        <f>O86</f>
        <v>0</v>
      </c>
      <c r="T86" s="35"/>
      <c r="U86" s="34"/>
      <c r="V86" s="35"/>
      <c r="W86" s="34"/>
      <c r="X86" s="35"/>
      <c r="Y86" s="30"/>
      <c r="Z86" s="30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3.5" customHeight="1" x14ac:dyDescent="0.2">
      <c r="A87" s="330" t="s">
        <v>81</v>
      </c>
      <c r="B87" s="330"/>
      <c r="C87" s="330"/>
      <c r="D87" s="34">
        <f>D86</f>
        <v>0</v>
      </c>
      <c r="E87" s="129" t="str">
        <f>E86</f>
        <v>х </v>
      </c>
      <c r="F87" s="129" t="str">
        <f>F86</f>
        <v>х 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130">
        <v>0</v>
      </c>
      <c r="O87" s="34">
        <f t="shared" ref="O87:U87" si="10">O86</f>
        <v>0</v>
      </c>
      <c r="P87" s="34">
        <f t="shared" si="10"/>
        <v>0</v>
      </c>
      <c r="Q87" s="34">
        <f t="shared" si="10"/>
        <v>0</v>
      </c>
      <c r="R87" s="34">
        <f t="shared" si="10"/>
        <v>0</v>
      </c>
      <c r="S87" s="34">
        <f t="shared" si="10"/>
        <v>0</v>
      </c>
      <c r="T87" s="34">
        <f t="shared" si="10"/>
        <v>0</v>
      </c>
      <c r="U87" s="34">
        <f t="shared" si="10"/>
        <v>0</v>
      </c>
      <c r="V87" s="34"/>
      <c r="W87" s="34"/>
      <c r="X87" s="34"/>
      <c r="Y87" s="19"/>
      <c r="Z87" s="19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8.75" customHeight="1" x14ac:dyDescent="0.2">
      <c r="A88" s="130" t="s">
        <v>82</v>
      </c>
      <c r="B88" s="335" t="s">
        <v>56</v>
      </c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">
      <c r="A89" s="129"/>
      <c r="B89" s="129"/>
      <c r="C89" s="129"/>
      <c r="D89" s="129"/>
      <c r="E89" s="29" t="s">
        <v>42</v>
      </c>
      <c r="F89" s="29" t="s">
        <v>42</v>
      </c>
      <c r="G89" s="29" t="s">
        <v>42</v>
      </c>
      <c r="H89" s="29" t="s">
        <v>42</v>
      </c>
      <c r="I89" s="29" t="s">
        <v>42</v>
      </c>
      <c r="J89" s="29" t="s">
        <v>42</v>
      </c>
      <c r="K89" s="29" t="s">
        <v>42</v>
      </c>
      <c r="L89" s="29" t="s">
        <v>42</v>
      </c>
      <c r="M89" s="29" t="s">
        <v>42</v>
      </c>
      <c r="N89" s="129"/>
      <c r="O89" s="129"/>
      <c r="P89" s="24"/>
      <c r="Q89" s="24"/>
      <c r="R89" s="129"/>
      <c r="S89" s="129"/>
      <c r="T89" s="129"/>
      <c r="U89" s="129"/>
      <c r="V89" s="129"/>
      <c r="W89" s="129"/>
      <c r="X89" s="129"/>
      <c r="Y89" s="30"/>
      <c r="Z89" s="30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3.5" customHeight="1" x14ac:dyDescent="0.2">
      <c r="A90" s="330" t="s">
        <v>83</v>
      </c>
      <c r="B90" s="330"/>
      <c r="C90" s="330"/>
      <c r="D90" s="130"/>
      <c r="E90" s="130" t="s">
        <v>40</v>
      </c>
      <c r="F90" s="130" t="s">
        <v>40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130"/>
      <c r="O90" s="130"/>
      <c r="P90" s="31"/>
      <c r="Q90" s="31"/>
      <c r="R90" s="130"/>
      <c r="S90" s="130"/>
      <c r="T90" s="130"/>
      <c r="U90" s="130"/>
      <c r="V90" s="130"/>
      <c r="W90" s="130"/>
      <c r="X90" s="130"/>
      <c r="Y90" s="19"/>
      <c r="Z90" s="19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 s="128"/>
      <c r="B91" s="128"/>
      <c r="C91" s="12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130"/>
      <c r="O91" s="130"/>
      <c r="P91" s="31"/>
      <c r="Q91" s="31"/>
      <c r="R91" s="130"/>
      <c r="S91" s="40"/>
      <c r="T91" s="39"/>
      <c r="U91" s="39"/>
      <c r="V91" s="39"/>
      <c r="W91" s="39"/>
      <c r="X91" s="39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" customHeight="1" x14ac:dyDescent="0.2">
      <c r="A92" s="128" t="s">
        <v>84</v>
      </c>
      <c r="B92" s="329" t="s">
        <v>59</v>
      </c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39" customHeight="1" x14ac:dyDescent="0.25">
      <c r="A93" s="171" t="s">
        <v>174</v>
      </c>
      <c r="B93" s="162"/>
      <c r="C93" s="154">
        <v>1</v>
      </c>
      <c r="D93" s="178"/>
      <c r="E93" s="29" t="s">
        <v>42</v>
      </c>
      <c r="F93" s="29" t="s">
        <v>42</v>
      </c>
      <c r="G93" s="29" t="s">
        <v>42</v>
      </c>
      <c r="H93" s="29" t="s">
        <v>42</v>
      </c>
      <c r="I93" s="29" t="s">
        <v>42</v>
      </c>
      <c r="J93" s="29" t="s">
        <v>42</v>
      </c>
      <c r="K93" s="29" t="s">
        <v>42</v>
      </c>
      <c r="L93" s="29" t="s">
        <v>42</v>
      </c>
      <c r="M93" s="29" t="s">
        <v>42</v>
      </c>
      <c r="N93" s="178"/>
      <c r="O93" s="131"/>
      <c r="P93" s="131"/>
      <c r="R93" s="178"/>
      <c r="S93" s="131"/>
      <c r="T93" s="131"/>
      <c r="U93" s="131"/>
      <c r="V93" s="131"/>
      <c r="W93" s="131"/>
      <c r="X93" s="131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.75" customHeight="1" x14ac:dyDescent="0.2">
      <c r="A94" s="330" t="s">
        <v>85</v>
      </c>
      <c r="B94" s="330"/>
      <c r="C94" s="330"/>
      <c r="D94" s="129">
        <f>SUM(D93)</f>
        <v>0</v>
      </c>
      <c r="E94" s="130" t="s">
        <v>42</v>
      </c>
      <c r="F94" s="119" t="s">
        <v>42</v>
      </c>
      <c r="G94" s="130"/>
      <c r="H94" s="130"/>
      <c r="I94" s="130"/>
      <c r="J94" s="130"/>
      <c r="K94" s="130"/>
      <c r="L94" s="130"/>
      <c r="M94" s="41"/>
      <c r="N94" s="129"/>
      <c r="O94" s="42"/>
      <c r="P94" s="31"/>
      <c r="Q94" s="31"/>
      <c r="R94" s="129"/>
      <c r="S94" s="42"/>
      <c r="T94" s="34"/>
      <c r="U94" s="129"/>
      <c r="V94" s="129"/>
      <c r="W94" s="129"/>
      <c r="X94" s="129"/>
      <c r="Y94" s="19"/>
      <c r="Z94" s="19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5.75" customHeight="1" x14ac:dyDescent="0.2">
      <c r="A95" s="130" t="s">
        <v>86</v>
      </c>
      <c r="B95" s="330" t="s">
        <v>45</v>
      </c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19"/>
      <c r="Z95" s="19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">
      <c r="A96" s="129"/>
      <c r="B96" s="129"/>
      <c r="C96" s="129"/>
      <c r="D96" s="129"/>
      <c r="E96" s="29" t="s">
        <v>42</v>
      </c>
      <c r="F96" s="29" t="s">
        <v>42</v>
      </c>
      <c r="G96" s="29" t="s">
        <v>42</v>
      </c>
      <c r="H96" s="29" t="s">
        <v>42</v>
      </c>
      <c r="I96" s="29" t="s">
        <v>42</v>
      </c>
      <c r="J96" s="29" t="s">
        <v>42</v>
      </c>
      <c r="K96" s="29" t="s">
        <v>42</v>
      </c>
      <c r="L96" s="29" t="s">
        <v>42</v>
      </c>
      <c r="M96" s="29" t="s">
        <v>42</v>
      </c>
      <c r="N96" s="129"/>
      <c r="O96" s="129"/>
      <c r="P96" s="24"/>
      <c r="Q96" s="24"/>
      <c r="R96" s="129"/>
      <c r="S96" s="129"/>
      <c r="T96" s="129"/>
      <c r="U96" s="129"/>
      <c r="V96" s="129"/>
      <c r="W96" s="129"/>
      <c r="X96" s="129"/>
      <c r="Y96" s="30"/>
      <c r="Z96" s="30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4.25" customHeight="1" x14ac:dyDescent="0.2">
      <c r="A97" s="330" t="s">
        <v>87</v>
      </c>
      <c r="B97" s="330"/>
      <c r="C97" s="330"/>
      <c r="D97" s="130"/>
      <c r="E97" s="130" t="s">
        <v>42</v>
      </c>
      <c r="F97" s="130" t="s">
        <v>42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130"/>
      <c r="O97" s="130"/>
      <c r="P97" s="31"/>
      <c r="Q97" s="31"/>
      <c r="R97" s="130"/>
      <c r="S97" s="130"/>
      <c r="T97" s="130"/>
      <c r="U97" s="130"/>
      <c r="V97" s="130"/>
      <c r="W97" s="130"/>
      <c r="X97" s="130"/>
      <c r="Y97" s="19"/>
      <c r="Z97" s="19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25" customHeight="1" x14ac:dyDescent="0.2">
      <c r="A98" s="330" t="s">
        <v>88</v>
      </c>
      <c r="B98" s="330"/>
      <c r="C98" s="330"/>
      <c r="D98" s="35">
        <f>D94+D84</f>
        <v>3835.4540100000004</v>
      </c>
      <c r="E98" s="130" t="s">
        <v>42</v>
      </c>
      <c r="F98" s="35" t="str">
        <f>F86</f>
        <v>х 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f>N84+N87</f>
        <v>3835.4540100000004</v>
      </c>
      <c r="O98" s="35">
        <f t="shared" ref="O98:X98" si="11">O84+O87</f>
        <v>0</v>
      </c>
      <c r="P98" s="35">
        <f t="shared" si="11"/>
        <v>0</v>
      </c>
      <c r="Q98" s="35">
        <f t="shared" si="11"/>
        <v>692.08</v>
      </c>
      <c r="R98" s="35">
        <f t="shared" si="11"/>
        <v>3143.3820000000001</v>
      </c>
      <c r="S98" s="35">
        <f t="shared" si="11"/>
        <v>0</v>
      </c>
      <c r="T98" s="35">
        <f t="shared" si="11"/>
        <v>647.69999999999993</v>
      </c>
      <c r="U98" s="35">
        <f t="shared" si="11"/>
        <v>0</v>
      </c>
      <c r="V98" s="35">
        <f t="shared" si="11"/>
        <v>32.4</v>
      </c>
      <c r="W98" s="35">
        <f t="shared" si="11"/>
        <v>0</v>
      </c>
      <c r="X98" s="35">
        <f t="shared" si="11"/>
        <v>384.2</v>
      </c>
      <c r="Y98" s="19"/>
      <c r="Z98" s="19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">
      <c r="A99" s="332" t="s">
        <v>89</v>
      </c>
      <c r="B99" s="332"/>
      <c r="C99" s="332"/>
      <c r="D99" s="34">
        <f>D98</f>
        <v>3835.4540100000004</v>
      </c>
      <c r="E99" s="34" t="str">
        <f>E98</f>
        <v>х </v>
      </c>
      <c r="F99" s="34" t="str">
        <f>F98</f>
        <v>х 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4">
        <f>N84+N69</f>
        <v>3835.4540100000004</v>
      </c>
      <c r="O99" s="34">
        <f t="shared" ref="O99:X99" si="12">O84+O69</f>
        <v>0</v>
      </c>
      <c r="P99" s="34">
        <f t="shared" si="12"/>
        <v>0</v>
      </c>
      <c r="Q99" s="34">
        <f t="shared" si="12"/>
        <v>692.08</v>
      </c>
      <c r="R99" s="34">
        <f t="shared" si="12"/>
        <v>3143.3820000000001</v>
      </c>
      <c r="S99" s="34">
        <f t="shared" si="12"/>
        <v>0</v>
      </c>
      <c r="T99" s="34">
        <f t="shared" si="12"/>
        <v>647.69999999999993</v>
      </c>
      <c r="U99" s="34">
        <f t="shared" si="12"/>
        <v>0</v>
      </c>
      <c r="V99" s="34">
        <f t="shared" si="12"/>
        <v>32.4</v>
      </c>
      <c r="W99" s="34">
        <f t="shared" si="12"/>
        <v>0</v>
      </c>
      <c r="X99" s="34">
        <f t="shared" si="12"/>
        <v>384.2</v>
      </c>
      <c r="Y99" s="30"/>
      <c r="Z99" s="30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45" customHeight="1" x14ac:dyDescent="0.2">
      <c r="A100" s="129" t="s">
        <v>90</v>
      </c>
      <c r="B100" s="332" t="s">
        <v>91</v>
      </c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0"/>
      <c r="Z100" s="43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.6" customHeight="1" x14ac:dyDescent="0.2">
      <c r="A101" s="20" t="s">
        <v>92</v>
      </c>
      <c r="B101" s="332" t="s">
        <v>167</v>
      </c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22"/>
      <c r="Z101" s="22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.75" customHeight="1" x14ac:dyDescent="0.2">
      <c r="A102" s="21" t="s">
        <v>93</v>
      </c>
      <c r="B102" s="329" t="s">
        <v>38</v>
      </c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22"/>
      <c r="Z102" s="44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">
      <c r="A103" s="129"/>
      <c r="B103" s="129"/>
      <c r="C103" s="129"/>
      <c r="D103" s="129"/>
      <c r="E103" s="29" t="s">
        <v>42</v>
      </c>
      <c r="F103" s="29" t="s">
        <v>42</v>
      </c>
      <c r="G103" s="29" t="s">
        <v>42</v>
      </c>
      <c r="H103" s="29" t="s">
        <v>42</v>
      </c>
      <c r="I103" s="29" t="s">
        <v>42</v>
      </c>
      <c r="J103" s="29" t="s">
        <v>42</v>
      </c>
      <c r="K103" s="29" t="s">
        <v>42</v>
      </c>
      <c r="L103" s="29" t="s">
        <v>42</v>
      </c>
      <c r="M103" s="29" t="s">
        <v>42</v>
      </c>
      <c r="N103" s="129"/>
      <c r="O103" s="129"/>
      <c r="P103" s="24"/>
      <c r="Q103" s="24"/>
      <c r="R103" s="129"/>
      <c r="S103" s="129"/>
      <c r="T103" s="129"/>
      <c r="U103" s="129"/>
      <c r="V103" s="129"/>
      <c r="W103" s="129"/>
      <c r="X103" s="129"/>
      <c r="Y103" s="30"/>
      <c r="Z103" s="30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330" t="s">
        <v>94</v>
      </c>
      <c r="B104" s="330"/>
      <c r="C104" s="330"/>
      <c r="D104" s="130"/>
      <c r="E104" s="130" t="s">
        <v>42</v>
      </c>
      <c r="F104" s="130" t="s">
        <v>42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130"/>
      <c r="O104" s="130"/>
      <c r="P104" s="31"/>
      <c r="Q104" s="31"/>
      <c r="R104" s="130"/>
      <c r="S104" s="130"/>
      <c r="T104" s="130"/>
      <c r="U104" s="130"/>
      <c r="V104" s="130"/>
      <c r="W104" s="130"/>
      <c r="X104" s="130"/>
      <c r="Y104" s="19"/>
      <c r="Z104" s="19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.75" customHeight="1" x14ac:dyDescent="0.2">
      <c r="A105" s="130" t="s">
        <v>95</v>
      </c>
      <c r="B105" s="329" t="s">
        <v>53</v>
      </c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29"/>
      <c r="U105" s="329"/>
      <c r="V105" s="329"/>
      <c r="W105" s="329"/>
      <c r="X105" s="329"/>
      <c r="Y105" s="28"/>
      <c r="Z105" s="28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129"/>
      <c r="B106" s="129"/>
      <c r="C106" s="129"/>
      <c r="D106" s="129"/>
      <c r="E106" s="29" t="s">
        <v>42</v>
      </c>
      <c r="F106" s="29" t="s">
        <v>42</v>
      </c>
      <c r="G106" s="29" t="s">
        <v>42</v>
      </c>
      <c r="H106" s="29" t="s">
        <v>42</v>
      </c>
      <c r="I106" s="29" t="s">
        <v>42</v>
      </c>
      <c r="J106" s="29" t="s">
        <v>42</v>
      </c>
      <c r="K106" s="29" t="s">
        <v>42</v>
      </c>
      <c r="L106" s="29" t="s">
        <v>42</v>
      </c>
      <c r="M106" s="29" t="s">
        <v>42</v>
      </c>
      <c r="N106" s="129"/>
      <c r="O106" s="129"/>
      <c r="P106" s="24"/>
      <c r="Q106" s="24"/>
      <c r="R106" s="129"/>
      <c r="S106" s="129"/>
      <c r="T106" s="45"/>
      <c r="U106" s="129"/>
      <c r="V106" s="129"/>
      <c r="W106" s="129"/>
      <c r="X106" s="45"/>
      <c r="Y106" s="30"/>
      <c r="Z106" s="30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.75" customHeight="1" x14ac:dyDescent="0.2">
      <c r="A107" s="330" t="s">
        <v>96</v>
      </c>
      <c r="B107" s="330"/>
      <c r="C107" s="330"/>
      <c r="D107" s="129"/>
      <c r="E107" s="29" t="s">
        <v>42</v>
      </c>
      <c r="F107" s="130" t="s">
        <v>42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129"/>
      <c r="O107" s="130"/>
      <c r="P107" s="31"/>
      <c r="Q107" s="31"/>
      <c r="R107" s="130"/>
      <c r="S107" s="129">
        <v>0</v>
      </c>
      <c r="T107" s="129">
        <v>0</v>
      </c>
      <c r="U107" s="129">
        <v>0</v>
      </c>
      <c r="V107" s="129">
        <v>0</v>
      </c>
      <c r="W107" s="129">
        <v>0</v>
      </c>
      <c r="X107" s="129">
        <v>0</v>
      </c>
      <c r="Y107" s="19"/>
      <c r="Z107" s="19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">
      <c r="A108" s="20" t="s">
        <v>97</v>
      </c>
      <c r="B108" s="330" t="s">
        <v>45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28"/>
      <c r="Z108" s="2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">
      <c r="A109" s="129"/>
      <c r="B109" s="129"/>
      <c r="C109" s="129"/>
      <c r="D109" s="129"/>
      <c r="E109" s="29" t="s">
        <v>42</v>
      </c>
      <c r="F109" s="29" t="s">
        <v>42</v>
      </c>
      <c r="G109" s="29" t="s">
        <v>42</v>
      </c>
      <c r="H109" s="29" t="s">
        <v>42</v>
      </c>
      <c r="I109" s="29" t="s">
        <v>42</v>
      </c>
      <c r="J109" s="29" t="s">
        <v>42</v>
      </c>
      <c r="K109" s="29" t="s">
        <v>42</v>
      </c>
      <c r="L109" s="29" t="s">
        <v>42</v>
      </c>
      <c r="M109" s="29" t="s">
        <v>42</v>
      </c>
      <c r="N109" s="129"/>
      <c r="O109" s="129"/>
      <c r="P109" s="24"/>
      <c r="Q109" s="24"/>
      <c r="R109" s="129"/>
      <c r="S109" s="129"/>
      <c r="T109" s="129"/>
      <c r="U109" s="129"/>
      <c r="V109" s="129"/>
      <c r="W109" s="129"/>
      <c r="X109" s="129"/>
      <c r="Y109" s="30"/>
      <c r="Z109" s="30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2.75" customHeight="1" x14ac:dyDescent="0.2">
      <c r="A110" s="330" t="s">
        <v>98</v>
      </c>
      <c r="B110" s="330"/>
      <c r="C110" s="330"/>
      <c r="D110" s="130"/>
      <c r="E110" s="130" t="s">
        <v>42</v>
      </c>
      <c r="F110" s="130" t="s">
        <v>42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130"/>
      <c r="O110" s="130"/>
      <c r="P110" s="31"/>
      <c r="Q110" s="31"/>
      <c r="R110" s="130"/>
      <c r="S110" s="130"/>
      <c r="T110" s="130"/>
      <c r="U110" s="130"/>
      <c r="V110" s="130"/>
      <c r="W110" s="130"/>
      <c r="X110" s="130"/>
      <c r="Y110" s="19"/>
      <c r="Z110" s="19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2" customHeight="1" x14ac:dyDescent="0.2">
      <c r="A111" s="332" t="s">
        <v>99</v>
      </c>
      <c r="B111" s="332"/>
      <c r="C111" s="332"/>
      <c r="D111" s="129"/>
      <c r="E111" s="129" t="s">
        <v>42</v>
      </c>
      <c r="F111" s="129" t="s">
        <v>42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130"/>
      <c r="O111" s="130"/>
      <c r="P111" s="31"/>
      <c r="Q111" s="31"/>
      <c r="R111" s="130"/>
      <c r="S111" s="130"/>
      <c r="T111" s="130"/>
      <c r="U111" s="130"/>
      <c r="V111" s="130"/>
      <c r="W111" s="130"/>
      <c r="X111" s="130"/>
      <c r="Y111" s="19"/>
      <c r="Z111" s="19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4.25" customHeight="1" x14ac:dyDescent="0.2">
      <c r="A112" s="20" t="s">
        <v>100</v>
      </c>
      <c r="B112" s="335" t="s">
        <v>49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335"/>
      <c r="W112" s="335"/>
      <c r="X112" s="335"/>
      <c r="Y112" s="28"/>
      <c r="Z112" s="28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5" customHeight="1" x14ac:dyDescent="0.2">
      <c r="A113" s="32" t="s">
        <v>101</v>
      </c>
      <c r="B113" s="329" t="s">
        <v>38</v>
      </c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29"/>
      <c r="U113" s="329"/>
      <c r="V113" s="329"/>
      <c r="W113" s="329"/>
      <c r="X113" s="329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">
      <c r="A114" s="129"/>
      <c r="B114" s="129"/>
      <c r="C114" s="129"/>
      <c r="D114" s="129"/>
      <c r="E114" s="29" t="s">
        <v>42</v>
      </c>
      <c r="F114" s="29" t="s">
        <v>42</v>
      </c>
      <c r="G114" s="29" t="s">
        <v>42</v>
      </c>
      <c r="H114" s="29" t="s">
        <v>42</v>
      </c>
      <c r="I114" s="29" t="s">
        <v>42</v>
      </c>
      <c r="J114" s="29" t="s">
        <v>42</v>
      </c>
      <c r="K114" s="29" t="s">
        <v>42</v>
      </c>
      <c r="L114" s="29" t="s">
        <v>42</v>
      </c>
      <c r="M114" s="29" t="s">
        <v>42</v>
      </c>
      <c r="N114" s="129"/>
      <c r="O114" s="129"/>
      <c r="P114" s="24"/>
      <c r="Q114" s="24"/>
      <c r="R114" s="129"/>
      <c r="S114" s="129"/>
      <c r="T114" s="129"/>
      <c r="U114" s="129"/>
      <c r="V114" s="129"/>
      <c r="W114" s="129"/>
      <c r="X114" s="129"/>
      <c r="Y114" s="30"/>
      <c r="Z114" s="30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4.25" customHeight="1" x14ac:dyDescent="0.2">
      <c r="A115" s="330" t="s">
        <v>102</v>
      </c>
      <c r="B115" s="330"/>
      <c r="C115" s="330"/>
      <c r="D115" s="130"/>
      <c r="E115" s="130" t="s">
        <v>42</v>
      </c>
      <c r="F115" s="130" t="s">
        <v>42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130"/>
      <c r="O115" s="130"/>
      <c r="P115" s="31"/>
      <c r="Q115" s="31"/>
      <c r="R115" s="130"/>
      <c r="S115" s="130"/>
      <c r="T115" s="130"/>
      <c r="U115" s="130"/>
      <c r="V115" s="130"/>
      <c r="W115" s="130"/>
      <c r="X115" s="130"/>
      <c r="Y115" s="19"/>
      <c r="Z115" s="19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6.5" customHeight="1" x14ac:dyDescent="0.2">
      <c r="A116" s="128" t="s">
        <v>103</v>
      </c>
      <c r="B116" s="329" t="s">
        <v>53</v>
      </c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29"/>
      <c r="U116" s="329"/>
      <c r="V116" s="329"/>
      <c r="W116" s="329"/>
      <c r="X116" s="329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">
      <c r="A117" s="129"/>
      <c r="B117" s="129"/>
      <c r="C117" s="129"/>
      <c r="D117" s="129"/>
      <c r="E117" s="29" t="s">
        <v>42</v>
      </c>
      <c r="F117" s="29" t="s">
        <v>42</v>
      </c>
      <c r="G117" s="29" t="s">
        <v>42</v>
      </c>
      <c r="H117" s="29" t="s">
        <v>42</v>
      </c>
      <c r="I117" s="29" t="s">
        <v>42</v>
      </c>
      <c r="J117" s="29" t="s">
        <v>42</v>
      </c>
      <c r="K117" s="29" t="s">
        <v>42</v>
      </c>
      <c r="L117" s="29" t="s">
        <v>42</v>
      </c>
      <c r="M117" s="29" t="s">
        <v>42</v>
      </c>
      <c r="N117" s="129"/>
      <c r="O117" s="129"/>
      <c r="P117" s="24"/>
      <c r="Q117" s="24"/>
      <c r="R117" s="129"/>
      <c r="S117" s="129"/>
      <c r="T117" s="129"/>
      <c r="U117" s="129"/>
      <c r="V117" s="129"/>
      <c r="W117" s="129"/>
      <c r="X117" s="129"/>
      <c r="Y117" s="30"/>
      <c r="Z117" s="30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4.25" customHeight="1" x14ac:dyDescent="0.2">
      <c r="A118" s="330" t="s">
        <v>104</v>
      </c>
      <c r="B118" s="330"/>
      <c r="C118" s="330"/>
      <c r="D118" s="130"/>
      <c r="E118" s="130" t="s">
        <v>42</v>
      </c>
      <c r="F118" s="130" t="s">
        <v>42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130"/>
      <c r="O118" s="130"/>
      <c r="P118" s="31"/>
      <c r="Q118" s="31"/>
      <c r="R118" s="130"/>
      <c r="S118" s="130"/>
      <c r="T118" s="130"/>
      <c r="U118" s="130"/>
      <c r="V118" s="130"/>
      <c r="W118" s="130"/>
      <c r="X118" s="130"/>
      <c r="Y118" s="19"/>
      <c r="Z118" s="19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4.25" customHeight="1" x14ac:dyDescent="0.2">
      <c r="A119" s="130" t="s">
        <v>105</v>
      </c>
      <c r="B119" s="329" t="s">
        <v>56</v>
      </c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">
      <c r="A120" s="129"/>
      <c r="B120" s="129"/>
      <c r="C120" s="129"/>
      <c r="D120" s="129"/>
      <c r="E120" s="29" t="s">
        <v>42</v>
      </c>
      <c r="F120" s="29" t="s">
        <v>42</v>
      </c>
      <c r="G120" s="29" t="s">
        <v>42</v>
      </c>
      <c r="H120" s="29" t="s">
        <v>42</v>
      </c>
      <c r="I120" s="29" t="s">
        <v>42</v>
      </c>
      <c r="J120" s="29" t="s">
        <v>42</v>
      </c>
      <c r="K120" s="29" t="s">
        <v>42</v>
      </c>
      <c r="L120" s="29" t="s">
        <v>42</v>
      </c>
      <c r="M120" s="29" t="s">
        <v>42</v>
      </c>
      <c r="N120" s="129"/>
      <c r="O120" s="129"/>
      <c r="P120" s="24"/>
      <c r="Q120" s="24"/>
      <c r="R120" s="129"/>
      <c r="S120" s="129"/>
      <c r="T120" s="129"/>
      <c r="U120" s="129"/>
      <c r="V120" s="129"/>
      <c r="W120" s="129"/>
      <c r="X120" s="129"/>
      <c r="Y120" s="30"/>
      <c r="Z120" s="3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customHeight="1" x14ac:dyDescent="0.2">
      <c r="A121" s="330" t="s">
        <v>106</v>
      </c>
      <c r="B121" s="330"/>
      <c r="C121" s="330"/>
      <c r="D121" s="130"/>
      <c r="E121" s="130" t="s">
        <v>42</v>
      </c>
      <c r="F121" s="130" t="s">
        <v>42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130"/>
      <c r="O121" s="130"/>
      <c r="P121" s="31"/>
      <c r="Q121" s="31"/>
      <c r="R121" s="130"/>
      <c r="S121" s="130"/>
      <c r="T121" s="130"/>
      <c r="U121" s="130"/>
      <c r="V121" s="130"/>
      <c r="W121" s="130"/>
      <c r="X121" s="130"/>
      <c r="Y121" s="19"/>
      <c r="Z121" s="19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">
      <c r="A122" s="128"/>
      <c r="B122" s="128"/>
      <c r="C122" s="12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130"/>
      <c r="O122" s="130"/>
      <c r="P122" s="31"/>
      <c r="Q122" s="31"/>
      <c r="R122" s="130"/>
      <c r="S122" s="40"/>
      <c r="T122" s="39"/>
      <c r="U122" s="39"/>
      <c r="V122" s="39"/>
      <c r="W122" s="39"/>
      <c r="X122" s="3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7.25" customHeight="1" x14ac:dyDescent="0.2">
      <c r="A123" s="128" t="s">
        <v>107</v>
      </c>
      <c r="B123" s="329" t="s">
        <v>59</v>
      </c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  <c r="O123" s="329"/>
      <c r="P123" s="329"/>
      <c r="Q123" s="329"/>
      <c r="R123" s="329"/>
      <c r="S123" s="329"/>
      <c r="T123" s="329"/>
      <c r="U123" s="329"/>
      <c r="V123" s="329"/>
      <c r="W123" s="329"/>
      <c r="X123" s="329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">
      <c r="A124" s="129"/>
      <c r="B124" s="129"/>
      <c r="C124" s="129"/>
      <c r="D124" s="129"/>
      <c r="E124" s="29" t="s">
        <v>42</v>
      </c>
      <c r="F124" s="29" t="s">
        <v>42</v>
      </c>
      <c r="G124" s="29" t="s">
        <v>42</v>
      </c>
      <c r="H124" s="29" t="s">
        <v>42</v>
      </c>
      <c r="I124" s="29" t="s">
        <v>42</v>
      </c>
      <c r="J124" s="29" t="s">
        <v>42</v>
      </c>
      <c r="K124" s="29" t="s">
        <v>42</v>
      </c>
      <c r="L124" s="29" t="s">
        <v>42</v>
      </c>
      <c r="M124" s="29" t="s">
        <v>42</v>
      </c>
      <c r="N124" s="129"/>
      <c r="O124" s="129"/>
      <c r="P124" s="24"/>
      <c r="Q124" s="24"/>
      <c r="R124" s="129"/>
      <c r="S124" s="129"/>
      <c r="T124" s="129"/>
      <c r="U124" s="129"/>
      <c r="V124" s="129"/>
      <c r="W124" s="129"/>
      <c r="X124" s="129"/>
      <c r="Y124" s="30"/>
      <c r="Z124" s="30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2.75" customHeight="1" x14ac:dyDescent="0.2">
      <c r="A125" s="330" t="s">
        <v>108</v>
      </c>
      <c r="B125" s="330"/>
      <c r="C125" s="330"/>
      <c r="D125" s="130"/>
      <c r="E125" s="130" t="s">
        <v>42</v>
      </c>
      <c r="F125" s="130" t="s">
        <v>42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130"/>
      <c r="O125" s="130"/>
      <c r="P125" s="31"/>
      <c r="Q125" s="31"/>
      <c r="R125" s="130"/>
      <c r="S125" s="130"/>
      <c r="T125" s="130"/>
      <c r="U125" s="130"/>
      <c r="V125" s="130"/>
      <c r="W125" s="130"/>
      <c r="X125" s="130"/>
      <c r="Y125" s="19"/>
      <c r="Z125" s="19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3.5" customHeight="1" x14ac:dyDescent="0.2">
      <c r="A126" s="130" t="s">
        <v>109</v>
      </c>
      <c r="B126" s="330" t="s">
        <v>45</v>
      </c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19"/>
      <c r="Z126" s="19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">
      <c r="A127" s="129"/>
      <c r="B127" s="129"/>
      <c r="C127" s="129"/>
      <c r="D127" s="129"/>
      <c r="E127" s="29" t="s">
        <v>42</v>
      </c>
      <c r="F127" s="29" t="s">
        <v>42</v>
      </c>
      <c r="G127" s="29" t="s">
        <v>42</v>
      </c>
      <c r="H127" s="29" t="s">
        <v>42</v>
      </c>
      <c r="I127" s="29" t="s">
        <v>42</v>
      </c>
      <c r="J127" s="29" t="s">
        <v>42</v>
      </c>
      <c r="K127" s="29" t="s">
        <v>42</v>
      </c>
      <c r="L127" s="29" t="s">
        <v>42</v>
      </c>
      <c r="M127" s="29" t="s">
        <v>42</v>
      </c>
      <c r="N127" s="129"/>
      <c r="O127" s="129"/>
      <c r="P127" s="24"/>
      <c r="Q127" s="24"/>
      <c r="R127" s="129"/>
      <c r="S127" s="129"/>
      <c r="T127" s="129"/>
      <c r="U127" s="129"/>
      <c r="V127" s="129"/>
      <c r="W127" s="129"/>
      <c r="X127" s="129"/>
      <c r="Y127" s="30"/>
      <c r="Z127" s="30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5.75" customHeight="1" x14ac:dyDescent="0.2">
      <c r="A128" s="330" t="s">
        <v>110</v>
      </c>
      <c r="B128" s="330"/>
      <c r="C128" s="330"/>
      <c r="D128" s="130"/>
      <c r="E128" s="130" t="s">
        <v>42</v>
      </c>
      <c r="F128" s="130" t="s">
        <v>42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130"/>
      <c r="O128" s="130"/>
      <c r="P128" s="31"/>
      <c r="Q128" s="31"/>
      <c r="R128" s="130"/>
      <c r="S128" s="130"/>
      <c r="T128" s="130"/>
      <c r="U128" s="130"/>
      <c r="V128" s="130"/>
      <c r="W128" s="130"/>
      <c r="X128" s="130"/>
      <c r="Y128" s="19"/>
      <c r="Z128" s="19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5" customHeight="1" x14ac:dyDescent="0.2">
      <c r="A129" s="330" t="s">
        <v>111</v>
      </c>
      <c r="B129" s="330"/>
      <c r="C129" s="330"/>
      <c r="D129" s="130"/>
      <c r="E129" s="130" t="s">
        <v>40</v>
      </c>
      <c r="F129" s="130" t="s">
        <v>40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130"/>
      <c r="O129" s="130"/>
      <c r="P129" s="31"/>
      <c r="Q129" s="31"/>
      <c r="R129" s="130"/>
      <c r="S129" s="130"/>
      <c r="T129" s="130"/>
      <c r="U129" s="130"/>
      <c r="V129" s="130"/>
      <c r="W129" s="130"/>
      <c r="X129" s="130"/>
      <c r="Y129" s="19"/>
      <c r="Z129" s="1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">
      <c r="A130" s="332" t="s">
        <v>112</v>
      </c>
      <c r="B130" s="332"/>
      <c r="C130" s="332"/>
      <c r="D130" s="129">
        <f>D107</f>
        <v>0</v>
      </c>
      <c r="E130" s="129" t="str">
        <f>E107</f>
        <v>х </v>
      </c>
      <c r="F130" s="130" t="s">
        <v>40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129">
        <f t="shared" ref="N130:X130" si="13">N107</f>
        <v>0</v>
      </c>
      <c r="O130" s="129">
        <f t="shared" si="13"/>
        <v>0</v>
      </c>
      <c r="P130" s="129">
        <f t="shared" si="13"/>
        <v>0</v>
      </c>
      <c r="Q130" s="129">
        <f t="shared" si="13"/>
        <v>0</v>
      </c>
      <c r="R130" s="129">
        <f t="shared" si="13"/>
        <v>0</v>
      </c>
      <c r="S130" s="45">
        <v>0</v>
      </c>
      <c r="T130" s="45">
        <f t="shared" si="13"/>
        <v>0</v>
      </c>
      <c r="U130" s="45">
        <f t="shared" si="13"/>
        <v>0</v>
      </c>
      <c r="V130" s="45">
        <f t="shared" si="13"/>
        <v>0</v>
      </c>
      <c r="W130" s="45">
        <f t="shared" si="13"/>
        <v>0</v>
      </c>
      <c r="X130" s="45">
        <f t="shared" si="13"/>
        <v>0</v>
      </c>
      <c r="Y130" s="30"/>
      <c r="Z130" s="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">
      <c r="A131" s="332" t="s">
        <v>113</v>
      </c>
      <c r="B131" s="332"/>
      <c r="C131" s="332"/>
      <c r="D131" s="34">
        <f>D64+D99+D130</f>
        <v>14695.506010000001</v>
      </c>
      <c r="E131" s="34" t="s">
        <v>40</v>
      </c>
      <c r="F131" s="34" t="s">
        <v>40</v>
      </c>
      <c r="G131" s="35">
        <v>0</v>
      </c>
      <c r="H131" s="35">
        <v>0</v>
      </c>
      <c r="I131" s="35">
        <v>0</v>
      </c>
      <c r="J131" s="34">
        <v>0</v>
      </c>
      <c r="K131" s="35">
        <v>0</v>
      </c>
      <c r="L131" s="35">
        <v>0</v>
      </c>
      <c r="M131" s="35">
        <v>0</v>
      </c>
      <c r="N131" s="34">
        <f>N64+N99+N107</f>
        <v>4291.7850100000005</v>
      </c>
      <c r="O131" s="34">
        <f t="shared" ref="O131:X131" si="14">O64+O99+O107</f>
        <v>10403.720000000001</v>
      </c>
      <c r="P131" s="34">
        <f t="shared" si="14"/>
        <v>0</v>
      </c>
      <c r="Q131" s="34">
        <f t="shared" si="14"/>
        <v>718.59800000000007</v>
      </c>
      <c r="R131" s="34">
        <f t="shared" si="14"/>
        <v>13976.914999999999</v>
      </c>
      <c r="S131" s="34">
        <f t="shared" si="14"/>
        <v>0</v>
      </c>
      <c r="T131" s="34">
        <f t="shared" si="14"/>
        <v>794.4</v>
      </c>
      <c r="U131" s="34">
        <f t="shared" si="14"/>
        <v>0</v>
      </c>
      <c r="V131" s="34">
        <f t="shared" si="14"/>
        <v>159.70000000000002</v>
      </c>
      <c r="W131" s="34">
        <f t="shared" si="14"/>
        <v>0</v>
      </c>
      <c r="X131" s="34">
        <f t="shared" si="14"/>
        <v>2679.7999999999997</v>
      </c>
      <c r="Y131" s="30"/>
      <c r="Z131" s="43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">
      <c r="A132" s="144" t="s">
        <v>114</v>
      </c>
      <c r="B132" s="144"/>
      <c r="C132" s="144"/>
      <c r="D132" s="144"/>
      <c r="E132" s="144"/>
      <c r="F132" s="144"/>
      <c r="G132" s="144"/>
      <c r="H132" s="30"/>
      <c r="I132" s="30"/>
      <c r="J132" s="30"/>
      <c r="K132" s="30"/>
      <c r="L132" s="30"/>
      <c r="M132" s="30"/>
      <c r="N132" s="30"/>
      <c r="O132" s="30"/>
      <c r="P132" s="22"/>
      <c r="Q132" s="22"/>
      <c r="R132" s="43"/>
      <c r="S132" s="30"/>
      <c r="T132" s="30"/>
      <c r="U132" s="30"/>
      <c r="V132" s="30"/>
      <c r="W132" s="30"/>
      <c r="X132" s="30"/>
      <c r="Y132" s="30"/>
      <c r="Z132" s="30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">
      <c r="A133" s="132" t="s">
        <v>115</v>
      </c>
      <c r="B133" s="1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44"/>
      <c r="Q133" s="44"/>
      <c r="R133" s="30"/>
      <c r="S133" s="43"/>
      <c r="T133" s="30"/>
      <c r="U133" s="30"/>
      <c r="V133" s="30"/>
      <c r="W133" s="30"/>
      <c r="X133" s="30"/>
      <c r="Y133" s="30"/>
      <c r="Z133" s="30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">
      <c r="A134" s="132" t="s">
        <v>116</v>
      </c>
      <c r="B134" s="132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43"/>
      <c r="P134" s="22"/>
      <c r="Q134" s="22"/>
      <c r="R134" s="43"/>
      <c r="S134" s="30"/>
      <c r="T134" s="30"/>
      <c r="U134" s="30"/>
      <c r="V134" s="30"/>
      <c r="W134" s="30"/>
      <c r="X134" s="30"/>
      <c r="Y134" s="30"/>
      <c r="Z134" s="30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3.5" customHeight="1" x14ac:dyDescent="0.2">
      <c r="A135" s="341" t="s">
        <v>117</v>
      </c>
      <c r="B135" s="341"/>
      <c r="C135" s="341"/>
      <c r="D135" s="341"/>
      <c r="E135" s="341"/>
      <c r="F135" s="341"/>
      <c r="G135" s="341"/>
      <c r="H135" s="341"/>
      <c r="I135" s="30"/>
      <c r="J135" s="30"/>
      <c r="K135" s="30"/>
      <c r="L135" s="43"/>
      <c r="M135" s="30"/>
      <c r="N135" s="43"/>
      <c r="O135" s="43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3.5" customHeight="1" x14ac:dyDescent="0.2">
      <c r="A136" s="132"/>
      <c r="B136" s="132"/>
      <c r="C136" s="132"/>
      <c r="D136" s="132"/>
      <c r="E136" s="132"/>
      <c r="F136" s="132"/>
      <c r="G136" s="132"/>
      <c r="H136" s="132"/>
      <c r="I136" s="30"/>
      <c r="J136" s="30"/>
      <c r="K136" s="30"/>
      <c r="L136" s="43"/>
      <c r="M136" s="43"/>
      <c r="N136" s="30"/>
      <c r="O136" s="30"/>
      <c r="P136" s="30"/>
      <c r="Q136" s="30"/>
      <c r="R136" s="43"/>
      <c r="S136" s="30"/>
      <c r="T136" s="30"/>
      <c r="U136" s="30"/>
      <c r="V136" s="30"/>
      <c r="W136" s="30"/>
      <c r="X136" s="30"/>
      <c r="Y136" s="30"/>
      <c r="Z136" s="30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11" customFormat="1" ht="31.5" customHeight="1" x14ac:dyDescent="0.2">
      <c r="A137" s="339" t="s">
        <v>118</v>
      </c>
      <c r="B137" s="339"/>
      <c r="C137" s="339"/>
      <c r="D137" s="30"/>
      <c r="E137" s="340" t="s">
        <v>169</v>
      </c>
      <c r="F137" s="340"/>
      <c r="G137" s="340"/>
      <c r="H137" s="340"/>
      <c r="I137" s="340"/>
      <c r="J137" s="340"/>
      <c r="K137" s="30"/>
      <c r="L137" s="30"/>
      <c r="M137" s="30"/>
      <c r="N137" s="30"/>
      <c r="O137" s="43"/>
      <c r="P137" s="43"/>
      <c r="Q137" s="30"/>
      <c r="R137" s="30"/>
      <c r="S137" s="30"/>
      <c r="T137" s="30"/>
      <c r="U137" s="30"/>
      <c r="V137" s="3"/>
      <c r="W137" s="3"/>
      <c r="X137" s="2"/>
    </row>
    <row r="138" spans="1:256" ht="12" customHeight="1" x14ac:dyDescent="0.2">
      <c r="A138" s="28" t="s">
        <v>119</v>
      </c>
      <c r="B138" s="145"/>
      <c r="C138" s="145"/>
      <c r="D138" s="146"/>
      <c r="E138" s="139" t="s">
        <v>120</v>
      </c>
      <c r="F138" s="147"/>
      <c r="G138" s="147"/>
      <c r="H138" s="148" t="s">
        <v>168</v>
      </c>
      <c r="I138" s="149"/>
      <c r="J138" s="149"/>
      <c r="K138" s="165"/>
      <c r="L138" s="57"/>
    </row>
    <row r="139" spans="1:256" x14ac:dyDescent="0.2">
      <c r="L139" s="57"/>
      <c r="M139" s="57"/>
    </row>
    <row r="140" spans="1:256" x14ac:dyDescent="0.2">
      <c r="B140" s="318" t="s">
        <v>245</v>
      </c>
      <c r="C140" s="318"/>
      <c r="D140" s="318"/>
      <c r="E140" s="318"/>
    </row>
    <row r="144" spans="1:256" x14ac:dyDescent="0.2">
      <c r="M144" s="57"/>
    </row>
    <row r="145" spans="12:12" x14ac:dyDescent="0.2">
      <c r="L145" s="57"/>
    </row>
  </sheetData>
  <sheetProtection selectLockedCells="1" selectUnlockedCells="1"/>
  <mergeCells count="113">
    <mergeCell ref="C5:E5"/>
    <mergeCell ref="A137:C137"/>
    <mergeCell ref="E137:J137"/>
    <mergeCell ref="B126:X126"/>
    <mergeCell ref="A128:C128"/>
    <mergeCell ref="A129:C129"/>
    <mergeCell ref="A130:C130"/>
    <mergeCell ref="A131:C131"/>
    <mergeCell ref="A135:H135"/>
    <mergeCell ref="B116:X116"/>
    <mergeCell ref="A118:C118"/>
    <mergeCell ref="B119:X119"/>
    <mergeCell ref="A121:C121"/>
    <mergeCell ref="B123:X123"/>
    <mergeCell ref="A125:C125"/>
    <mergeCell ref="B108:X108"/>
    <mergeCell ref="A110:C110"/>
    <mergeCell ref="A111:C111"/>
    <mergeCell ref="B112:X112"/>
    <mergeCell ref="B113:X113"/>
    <mergeCell ref="A115:C115"/>
    <mergeCell ref="B100:X100"/>
    <mergeCell ref="B101:X101"/>
    <mergeCell ref="B102:X102"/>
    <mergeCell ref="A104:C104"/>
    <mergeCell ref="B105:X105"/>
    <mergeCell ref="A107:C107"/>
    <mergeCell ref="B92:X92"/>
    <mergeCell ref="A94:C94"/>
    <mergeCell ref="B95:X95"/>
    <mergeCell ref="A97:C97"/>
    <mergeCell ref="A98:C98"/>
    <mergeCell ref="A99:C99"/>
    <mergeCell ref="B78:X78"/>
    <mergeCell ref="A84:C84"/>
    <mergeCell ref="B85:X85"/>
    <mergeCell ref="A87:C87"/>
    <mergeCell ref="B88:X88"/>
    <mergeCell ref="A90:C90"/>
    <mergeCell ref="B70:X70"/>
    <mergeCell ref="A72:C72"/>
    <mergeCell ref="B73:X73"/>
    <mergeCell ref="A75:C75"/>
    <mergeCell ref="A76:C76"/>
    <mergeCell ref="B77:X77"/>
    <mergeCell ref="A64:C64"/>
    <mergeCell ref="B65:X65"/>
    <mergeCell ref="B66:X66"/>
    <mergeCell ref="B67:X67"/>
    <mergeCell ref="A69:C69"/>
    <mergeCell ref="Z17:Z20"/>
    <mergeCell ref="AA17:AA20"/>
    <mergeCell ref="AB17:AB20"/>
    <mergeCell ref="B54:X54"/>
    <mergeCell ref="A56:C56"/>
    <mergeCell ref="B57:X57"/>
    <mergeCell ref="A59:C59"/>
    <mergeCell ref="B60:X60"/>
    <mergeCell ref="A62:C62"/>
    <mergeCell ref="A30:C30"/>
    <mergeCell ref="B31:X31"/>
    <mergeCell ref="B32:X32"/>
    <mergeCell ref="A50:C50"/>
    <mergeCell ref="B51:X51"/>
    <mergeCell ref="A53:C53"/>
    <mergeCell ref="AC17:AC20"/>
    <mergeCell ref="B19:X19"/>
    <mergeCell ref="B20:X20"/>
    <mergeCell ref="E16:E17"/>
    <mergeCell ref="F16:F17"/>
    <mergeCell ref="G16:G17"/>
    <mergeCell ref="H16:H17"/>
    <mergeCell ref="Y17:Y20"/>
    <mergeCell ref="W14:W17"/>
    <mergeCell ref="X14:X17"/>
    <mergeCell ref="D15:D17"/>
    <mergeCell ref="E15:J15"/>
    <mergeCell ref="N15:N17"/>
    <mergeCell ref="O15:O17"/>
    <mergeCell ref="P15:P17"/>
    <mergeCell ref="Q15:Q17"/>
    <mergeCell ref="R15:R17"/>
    <mergeCell ref="S15:S17"/>
    <mergeCell ref="M14:M17"/>
    <mergeCell ref="N14:O14"/>
    <mergeCell ref="P14:S14"/>
    <mergeCell ref="T14:T17"/>
    <mergeCell ref="U14:U17"/>
    <mergeCell ref="V14:V17"/>
    <mergeCell ref="B140:E140"/>
    <mergeCell ref="B2:E2"/>
    <mergeCell ref="N2:Q2"/>
    <mergeCell ref="B3:E3"/>
    <mergeCell ref="N3:Q3"/>
    <mergeCell ref="B4:E4"/>
    <mergeCell ref="N4:Q4"/>
    <mergeCell ref="I16:J16"/>
    <mergeCell ref="A11:U11"/>
    <mergeCell ref="A12:R12"/>
    <mergeCell ref="A13:X13"/>
    <mergeCell ref="A14:A17"/>
    <mergeCell ref="B14:B17"/>
    <mergeCell ref="C14:C17"/>
    <mergeCell ref="D14:J14"/>
    <mergeCell ref="K14:K17"/>
    <mergeCell ref="L14:L17"/>
    <mergeCell ref="B21:X21"/>
    <mergeCell ref="A23:C23"/>
    <mergeCell ref="B24:X24"/>
    <mergeCell ref="A26:C26"/>
    <mergeCell ref="B27:X27"/>
    <mergeCell ref="A29:C29"/>
    <mergeCell ref="A63:C63"/>
  </mergeCells>
  <pageMargins left="0.2361111111111111" right="0.2361111111111111" top="0" bottom="0" header="0.51180555555555551" footer="0.51180555555555551"/>
  <pageSetup paperSize="9" scale="47" firstPageNumber="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1"/>
  <sheetViews>
    <sheetView zoomScale="79" zoomScaleNormal="79" workbookViewId="0">
      <selection activeCell="F3" sqref="F3"/>
    </sheetView>
  </sheetViews>
  <sheetFormatPr defaultColWidth="9.140625" defaultRowHeight="12.75" x14ac:dyDescent="0.2"/>
  <cols>
    <col min="1" max="1" width="10.85546875" style="1" customWidth="1"/>
    <col min="2" max="2" width="30.42578125" style="1" customWidth="1"/>
    <col min="3" max="3" width="7.7109375" style="2" customWidth="1"/>
    <col min="4" max="4" width="10.42578125" style="2" customWidth="1"/>
    <col min="5" max="5" width="10.140625" style="2" customWidth="1"/>
    <col min="6" max="6" width="11.42578125" style="2" customWidth="1"/>
    <col min="7" max="7" width="10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3.28515625" style="2" customWidth="1"/>
    <col min="13" max="13" width="13.140625" style="2" customWidth="1"/>
    <col min="14" max="14" width="14.140625" style="2" customWidth="1"/>
    <col min="15" max="16" width="9.42578125" style="2" customWidth="1"/>
    <col min="17" max="17" width="9.85546875" style="2" customWidth="1"/>
    <col min="18" max="18" width="11.7109375" style="2" customWidth="1"/>
    <col min="19" max="19" width="13.7109375" style="2" customWidth="1"/>
    <col min="20" max="20" width="13" style="2" customWidth="1"/>
    <col min="21" max="21" width="5.140625" style="2" customWidth="1"/>
    <col min="22" max="22" width="8.140625" style="2" customWidth="1"/>
    <col min="23" max="23" width="7.5703125" style="2" customWidth="1"/>
    <col min="24" max="24" width="9.28515625" style="2" customWidth="1"/>
    <col min="25" max="28" width="9.140625" style="3"/>
    <col min="29" max="16384" width="9.140625" style="2"/>
  </cols>
  <sheetData>
    <row r="1" spans="1:256" ht="10.5" customHeight="1" x14ac:dyDescent="0.3">
      <c r="A1"/>
      <c r="B1"/>
      <c r="C1" s="4"/>
      <c r="D1" s="4"/>
      <c r="E1" s="278"/>
      <c r="F1" s="278"/>
      <c r="G1"/>
      <c r="H1"/>
      <c r="I1"/>
      <c r="J1"/>
      <c r="K1"/>
      <c r="L1"/>
      <c r="M1"/>
      <c r="N1"/>
      <c r="O1" s="6"/>
      <c r="P1" s="7"/>
      <c r="Q1" s="7"/>
      <c r="R1" s="7"/>
      <c r="S1" s="7"/>
      <c r="T1" s="7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 x14ac:dyDescent="0.3">
      <c r="A2"/>
      <c r="B2" s="319" t="s">
        <v>0</v>
      </c>
      <c r="C2" s="319"/>
      <c r="D2" s="319"/>
      <c r="E2" s="319"/>
      <c r="F2" s="278"/>
      <c r="G2"/>
      <c r="H2"/>
      <c r="I2"/>
      <c r="J2"/>
      <c r="K2"/>
      <c r="L2"/>
      <c r="M2"/>
      <c r="N2" s="320" t="s">
        <v>1</v>
      </c>
      <c r="O2" s="320"/>
      <c r="P2" s="320"/>
      <c r="Q2" s="320"/>
      <c r="R2" s="8"/>
      <c r="S2" s="8"/>
      <c r="T2" s="7"/>
      <c r="U2" s="7"/>
      <c r="V2" s="7"/>
      <c r="W2" s="7"/>
      <c r="X2" s="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67.5" customHeight="1" x14ac:dyDescent="0.3">
      <c r="A3"/>
      <c r="B3" s="343" t="s">
        <v>249</v>
      </c>
      <c r="C3" s="343"/>
      <c r="D3" s="343"/>
      <c r="E3" s="343"/>
      <c r="F3" s="278"/>
      <c r="G3"/>
      <c r="H3"/>
      <c r="I3"/>
      <c r="J3"/>
      <c r="K3"/>
      <c r="L3"/>
      <c r="M3"/>
      <c r="N3" s="322" t="s">
        <v>232</v>
      </c>
      <c r="O3" s="322"/>
      <c r="P3" s="322"/>
      <c r="Q3" s="322"/>
      <c r="R3" s="8"/>
      <c r="S3" s="8"/>
      <c r="T3" s="7"/>
      <c r="U3" s="7"/>
      <c r="V3" s="7"/>
      <c r="W3" s="7"/>
      <c r="X3" s="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323" t="s">
        <v>246</v>
      </c>
      <c r="C4" s="323"/>
      <c r="D4" s="323"/>
      <c r="E4" s="323"/>
      <c r="F4" s="278"/>
      <c r="G4"/>
      <c r="H4"/>
      <c r="I4"/>
      <c r="J4"/>
      <c r="K4"/>
      <c r="L4"/>
      <c r="M4"/>
      <c r="N4" s="324"/>
      <c r="O4" s="324"/>
      <c r="P4" s="324"/>
      <c r="Q4" s="324"/>
      <c r="R4" s="8"/>
      <c r="S4" s="8"/>
      <c r="T4" s="7"/>
      <c r="U4" s="7"/>
      <c r="V4" s="7"/>
      <c r="W4" s="7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customHeight="1" x14ac:dyDescent="0.3">
      <c r="A5"/>
      <c r="B5" s="317"/>
      <c r="C5" s="338" t="s">
        <v>247</v>
      </c>
      <c r="D5" s="338"/>
      <c r="E5" s="338"/>
      <c r="F5" s="278"/>
      <c r="G5"/>
      <c r="H5"/>
      <c r="I5"/>
      <c r="J5"/>
      <c r="K5"/>
      <c r="L5"/>
      <c r="M5"/>
      <c r="N5" s="10"/>
      <c r="O5" s="11"/>
      <c r="P5" s="11"/>
      <c r="Q5" s="11"/>
      <c r="R5" s="8"/>
      <c r="S5" s="8"/>
      <c r="T5" s="7"/>
      <c r="U5" s="7"/>
      <c r="V5" s="7"/>
      <c r="W5" s="7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3">
      <c r="A6"/>
      <c r="B6" s="10" t="s">
        <v>2</v>
      </c>
      <c r="C6"/>
      <c r="D6"/>
      <c r="E6"/>
      <c r="F6" s="278"/>
      <c r="G6"/>
      <c r="H6"/>
      <c r="I6"/>
      <c r="J6"/>
      <c r="K6"/>
      <c r="L6"/>
      <c r="M6"/>
      <c r="N6" s="10" t="s">
        <v>2</v>
      </c>
      <c r="O6"/>
      <c r="P6"/>
      <c r="Q6"/>
      <c r="R6" s="8"/>
      <c r="S6" s="8"/>
      <c r="T6" s="7"/>
      <c r="U6" s="7"/>
      <c r="V6" s="7"/>
      <c r="W6" s="7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customHeight="1" x14ac:dyDescent="0.3">
      <c r="A7"/>
      <c r="B7" s="13"/>
      <c r="C7" s="14"/>
      <c r="D7" s="14"/>
      <c r="E7" s="14"/>
      <c r="F7" s="278"/>
      <c r="G7"/>
      <c r="H7"/>
      <c r="I7"/>
      <c r="J7"/>
      <c r="K7"/>
      <c r="L7"/>
      <c r="M7"/>
      <c r="N7"/>
      <c r="O7"/>
      <c r="P7"/>
      <c r="Q7"/>
      <c r="R7" s="15"/>
      <c r="S7" s="15"/>
      <c r="T7" s="7"/>
      <c r="U7" s="7"/>
      <c r="V7" s="7"/>
      <c r="W7" s="7"/>
      <c r="X7" s="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customHeight="1" x14ac:dyDescent="0.3">
      <c r="A8"/>
      <c r="B8"/>
      <c r="C8" s="4"/>
      <c r="D8" s="4"/>
      <c r="E8" s="278"/>
      <c r="F8" s="278"/>
      <c r="G8"/>
      <c r="H8"/>
      <c r="I8"/>
      <c r="J8"/>
      <c r="K8"/>
      <c r="L8"/>
      <c r="M8"/>
      <c r="N8"/>
      <c r="O8"/>
      <c r="P8"/>
      <c r="Q8"/>
      <c r="R8" s="277"/>
      <c r="S8" s="277"/>
      <c r="T8" s="7"/>
      <c r="U8" s="7"/>
      <c r="V8" s="7"/>
      <c r="W8" s="7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customHeight="1" x14ac:dyDescent="0.3">
      <c r="A9"/>
      <c r="B9"/>
      <c r="C9" s="4"/>
      <c r="D9" s="4"/>
      <c r="E9" s="278"/>
      <c r="F9" s="278"/>
      <c r="G9"/>
      <c r="H9"/>
      <c r="I9"/>
      <c r="J9"/>
      <c r="K9"/>
      <c r="L9"/>
      <c r="M9"/>
      <c r="N9"/>
      <c r="O9"/>
      <c r="P9"/>
      <c r="Q9"/>
      <c r="R9" s="8"/>
      <c r="S9" s="8"/>
      <c r="T9" s="7"/>
      <c r="U9" s="7"/>
      <c r="V9" s="7"/>
      <c r="W9" s="7"/>
      <c r="X9" s="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" customHeight="1" x14ac:dyDescent="0.3">
      <c r="A10"/>
      <c r="B10"/>
      <c r="C10" s="4"/>
      <c r="D10" s="4"/>
      <c r="E10" s="278"/>
      <c r="F10" s="278"/>
      <c r="G10"/>
      <c r="H10"/>
      <c r="I10"/>
      <c r="J10"/>
      <c r="K10"/>
      <c r="L10"/>
      <c r="M10"/>
      <c r="N10"/>
      <c r="O10" s="6"/>
      <c r="P10" s="7"/>
      <c r="Q10" s="7"/>
      <c r="R10" s="7"/>
      <c r="S10" s="7"/>
      <c r="T10" s="7"/>
      <c r="U10" s="7"/>
      <c r="V10" s="7"/>
      <c r="W10" s="7"/>
      <c r="X10" s="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326" t="s">
        <v>237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138"/>
      <c r="W11" s="13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600000000000001" customHeight="1" x14ac:dyDescent="0.25">
      <c r="A12" s="326" t="s">
        <v>236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139"/>
      <c r="T12" s="139"/>
      <c r="U12" s="139"/>
      <c r="V12" s="1"/>
      <c r="W12" s="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 x14ac:dyDescent="0.2">
      <c r="A13" s="327" t="s">
        <v>3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4" customHeight="1" x14ac:dyDescent="0.2">
      <c r="A14" s="325" t="s">
        <v>4</v>
      </c>
      <c r="B14" s="325" t="s">
        <v>5</v>
      </c>
      <c r="C14" s="325" t="s">
        <v>6</v>
      </c>
      <c r="D14" s="325" t="s">
        <v>7</v>
      </c>
      <c r="E14" s="325"/>
      <c r="F14" s="325"/>
      <c r="G14" s="325"/>
      <c r="H14" s="325"/>
      <c r="I14" s="325"/>
      <c r="J14" s="325"/>
      <c r="K14" s="328" t="s">
        <v>8</v>
      </c>
      <c r="L14" s="328" t="s">
        <v>9</v>
      </c>
      <c r="M14" s="325" t="s">
        <v>10</v>
      </c>
      <c r="N14" s="325" t="s">
        <v>11</v>
      </c>
      <c r="O14" s="325"/>
      <c r="P14" s="325" t="s">
        <v>12</v>
      </c>
      <c r="Q14" s="325"/>
      <c r="R14" s="325"/>
      <c r="S14" s="325"/>
      <c r="T14" s="334" t="s">
        <v>13</v>
      </c>
      <c r="U14" s="334" t="s">
        <v>14</v>
      </c>
      <c r="V14" s="334" t="s">
        <v>15</v>
      </c>
      <c r="W14" s="334" t="s">
        <v>16</v>
      </c>
      <c r="X14" s="334" t="s">
        <v>17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x14ac:dyDescent="0.2">
      <c r="A15" s="325"/>
      <c r="B15" s="325"/>
      <c r="C15" s="325"/>
      <c r="D15" s="325" t="s">
        <v>18</v>
      </c>
      <c r="E15" s="330" t="s">
        <v>19</v>
      </c>
      <c r="F15" s="330"/>
      <c r="G15" s="330"/>
      <c r="H15" s="330"/>
      <c r="I15" s="330"/>
      <c r="J15" s="330"/>
      <c r="K15" s="328"/>
      <c r="L15" s="328"/>
      <c r="M15" s="325"/>
      <c r="N15" s="325" t="s">
        <v>20</v>
      </c>
      <c r="O15" s="325" t="s">
        <v>21</v>
      </c>
      <c r="P15" s="325" t="s">
        <v>22</v>
      </c>
      <c r="Q15" s="325" t="s">
        <v>23</v>
      </c>
      <c r="R15" s="325" t="s">
        <v>24</v>
      </c>
      <c r="S15" s="325" t="s">
        <v>25</v>
      </c>
      <c r="T15" s="334"/>
      <c r="U15" s="334"/>
      <c r="V15" s="334"/>
      <c r="W15" s="334"/>
      <c r="X15" s="334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 customHeight="1" x14ac:dyDescent="0.2">
      <c r="A16" s="325"/>
      <c r="B16" s="325"/>
      <c r="C16" s="325"/>
      <c r="D16" s="325"/>
      <c r="E16" s="333" t="s">
        <v>26</v>
      </c>
      <c r="F16" s="333" t="s">
        <v>27</v>
      </c>
      <c r="G16" s="333" t="s">
        <v>28</v>
      </c>
      <c r="H16" s="333" t="s">
        <v>29</v>
      </c>
      <c r="I16" s="325" t="s">
        <v>30</v>
      </c>
      <c r="J16" s="325"/>
      <c r="K16" s="328"/>
      <c r="L16" s="328"/>
      <c r="M16" s="325"/>
      <c r="N16" s="325"/>
      <c r="O16" s="325"/>
      <c r="P16" s="325"/>
      <c r="Q16" s="325"/>
      <c r="R16" s="325"/>
      <c r="S16" s="325"/>
      <c r="T16" s="334"/>
      <c r="U16" s="334"/>
      <c r="V16" s="334"/>
      <c r="W16" s="334"/>
      <c r="X16" s="334"/>
      <c r="Y16"/>
      <c r="Z16"/>
      <c r="AA16"/>
      <c r="AB16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05" customHeight="1" x14ac:dyDescent="0.2">
      <c r="A17" s="325"/>
      <c r="B17" s="325"/>
      <c r="C17" s="325"/>
      <c r="D17" s="325"/>
      <c r="E17" s="333"/>
      <c r="F17" s="333"/>
      <c r="G17" s="333"/>
      <c r="H17" s="333"/>
      <c r="I17" s="276" t="s">
        <v>31</v>
      </c>
      <c r="J17" s="276" t="s">
        <v>32</v>
      </c>
      <c r="K17" s="328"/>
      <c r="L17" s="328"/>
      <c r="M17" s="325"/>
      <c r="N17" s="325"/>
      <c r="O17" s="325"/>
      <c r="P17" s="325"/>
      <c r="Q17" s="325"/>
      <c r="R17" s="325"/>
      <c r="S17" s="325"/>
      <c r="T17" s="334"/>
      <c r="U17" s="334"/>
      <c r="V17" s="334"/>
      <c r="W17" s="334"/>
      <c r="X17" s="334"/>
      <c r="Y17" s="331"/>
      <c r="Z17" s="331"/>
      <c r="AA17" s="331"/>
      <c r="AB17" s="331"/>
      <c r="AC17" s="331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5.75" customHeight="1" x14ac:dyDescent="0.2">
      <c r="A18" s="273">
        <v>1</v>
      </c>
      <c r="B18" s="273">
        <v>2</v>
      </c>
      <c r="C18" s="273">
        <v>3</v>
      </c>
      <c r="D18" s="273">
        <v>4</v>
      </c>
      <c r="E18" s="273">
        <v>5</v>
      </c>
      <c r="F18" s="273">
        <v>6</v>
      </c>
      <c r="G18" s="16">
        <v>7</v>
      </c>
      <c r="H18" s="273">
        <v>8</v>
      </c>
      <c r="I18" s="273">
        <v>9</v>
      </c>
      <c r="J18" s="273">
        <v>10</v>
      </c>
      <c r="K18" s="17">
        <v>11</v>
      </c>
      <c r="L18" s="17">
        <v>12</v>
      </c>
      <c r="M18" s="17">
        <v>13</v>
      </c>
      <c r="N18" s="18">
        <v>14</v>
      </c>
      <c r="O18" s="18">
        <v>15</v>
      </c>
      <c r="P18" s="18">
        <v>16</v>
      </c>
      <c r="Q18" s="18">
        <v>17</v>
      </c>
      <c r="R18" s="18">
        <v>18</v>
      </c>
      <c r="S18" s="18">
        <v>19</v>
      </c>
      <c r="T18" s="18">
        <v>20</v>
      </c>
      <c r="U18" s="18">
        <v>21</v>
      </c>
      <c r="V18" s="18">
        <v>22</v>
      </c>
      <c r="W18" s="18">
        <v>23</v>
      </c>
      <c r="X18" s="18">
        <v>24</v>
      </c>
      <c r="Y18" s="331"/>
      <c r="Z18" s="331"/>
      <c r="AA18" s="331"/>
      <c r="AB18" s="331"/>
      <c r="AC18" s="331"/>
      <c r="AD18" s="19"/>
    </row>
    <row r="19" spans="1:256" ht="18.75" customHeight="1" x14ac:dyDescent="0.2">
      <c r="A19" s="273" t="s">
        <v>33</v>
      </c>
      <c r="B19" s="332" t="s">
        <v>34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1"/>
      <c r="Z19" s="331"/>
      <c r="AA19" s="331"/>
      <c r="AB19" s="331"/>
      <c r="AC19" s="331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 x14ac:dyDescent="0.2">
      <c r="A20" s="20" t="s">
        <v>35</v>
      </c>
      <c r="B20" s="332" t="s">
        <v>36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1"/>
      <c r="Z20" s="331"/>
      <c r="AA20" s="331"/>
      <c r="AB20" s="331"/>
      <c r="AC20" s="331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21" t="s">
        <v>37</v>
      </c>
      <c r="B21" s="329" t="s">
        <v>38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22"/>
      <c r="Z21" s="22"/>
      <c r="AA21"/>
      <c r="AB21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 x14ac:dyDescent="0.2">
      <c r="A22" s="21"/>
      <c r="B22" s="275"/>
      <c r="C22" s="275"/>
      <c r="D22" s="275"/>
      <c r="E22" s="29" t="s">
        <v>42</v>
      </c>
      <c r="F22" s="29" t="s">
        <v>42</v>
      </c>
      <c r="G22" s="29" t="s">
        <v>42</v>
      </c>
      <c r="H22" s="29" t="s">
        <v>42</v>
      </c>
      <c r="I22" s="29" t="s">
        <v>42</v>
      </c>
      <c r="J22" s="29" t="s">
        <v>42</v>
      </c>
      <c r="K22" s="29" t="s">
        <v>42</v>
      </c>
      <c r="L22" s="29" t="s">
        <v>42</v>
      </c>
      <c r="M22" s="29" t="s">
        <v>42</v>
      </c>
      <c r="N22" s="275"/>
      <c r="O22" s="116"/>
      <c r="P22" s="116"/>
      <c r="Q22" s="116"/>
      <c r="R22" s="116"/>
      <c r="S22" s="116"/>
      <c r="T22" s="275"/>
      <c r="U22" s="275"/>
      <c r="V22" s="117"/>
      <c r="W22" s="275"/>
      <c r="X22" s="275"/>
      <c r="Y22" s="22"/>
      <c r="Z22" s="22"/>
      <c r="AA22"/>
      <c r="AB22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 customHeight="1" x14ac:dyDescent="0.2">
      <c r="A23" s="330" t="s">
        <v>39</v>
      </c>
      <c r="B23" s="330"/>
      <c r="C23" s="330"/>
      <c r="D23" s="23"/>
      <c r="E23" s="29" t="s">
        <v>42</v>
      </c>
      <c r="F23" s="29" t="s">
        <v>42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23"/>
      <c r="O23" s="25"/>
      <c r="P23" s="25"/>
      <c r="Q23" s="25"/>
      <c r="R23" s="25"/>
      <c r="S23" s="25"/>
      <c r="T23" s="34"/>
      <c r="U23" s="34"/>
      <c r="V23" s="140"/>
      <c r="W23" s="35"/>
      <c r="X23" s="34"/>
      <c r="Y23" s="27"/>
      <c r="Z23" s="27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 x14ac:dyDescent="0.2">
      <c r="A24" s="272" t="s">
        <v>41</v>
      </c>
      <c r="B24" s="329" t="s">
        <v>53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28"/>
      <c r="Z24" s="28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273"/>
      <c r="B25" s="273"/>
      <c r="C25" s="273"/>
      <c r="D25" s="273"/>
      <c r="E25" s="29" t="s">
        <v>42</v>
      </c>
      <c r="F25" s="29" t="s">
        <v>42</v>
      </c>
      <c r="G25" s="29" t="s">
        <v>42</v>
      </c>
      <c r="H25" s="29" t="s">
        <v>42</v>
      </c>
      <c r="I25" s="29" t="s">
        <v>42</v>
      </c>
      <c r="J25" s="29" t="s">
        <v>42</v>
      </c>
      <c r="K25" s="29" t="s">
        <v>42</v>
      </c>
      <c r="L25" s="29" t="s">
        <v>42</v>
      </c>
      <c r="M25" s="29" t="s">
        <v>42</v>
      </c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1"/>
      <c r="Z25" s="271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customHeight="1" x14ac:dyDescent="0.2">
      <c r="A26" s="330" t="s">
        <v>43</v>
      </c>
      <c r="B26" s="330"/>
      <c r="C26" s="330"/>
      <c r="D26" s="272"/>
      <c r="E26" s="272" t="s">
        <v>42</v>
      </c>
      <c r="F26" s="272" t="s">
        <v>42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272"/>
      <c r="O26" s="272"/>
      <c r="P26" s="31"/>
      <c r="Q26" s="31"/>
      <c r="R26" s="272"/>
      <c r="S26" s="272"/>
      <c r="T26" s="272"/>
      <c r="U26" s="272"/>
      <c r="V26" s="272"/>
      <c r="W26" s="272"/>
      <c r="X26" s="272"/>
      <c r="Y26" s="19"/>
      <c r="Z26" s="19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0" t="s">
        <v>44</v>
      </c>
      <c r="B27" s="330" t="s">
        <v>45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28"/>
      <c r="Z27" s="28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273"/>
      <c r="B28" s="273"/>
      <c r="C28" s="273"/>
      <c r="D28" s="273"/>
      <c r="E28" s="29" t="s">
        <v>42</v>
      </c>
      <c r="F28" s="29" t="s">
        <v>42</v>
      </c>
      <c r="G28" s="29" t="s">
        <v>42</v>
      </c>
      <c r="H28" s="29" t="s">
        <v>42</v>
      </c>
      <c r="I28" s="29" t="s">
        <v>42</v>
      </c>
      <c r="J28" s="29" t="s">
        <v>42</v>
      </c>
      <c r="K28" s="29" t="s">
        <v>42</v>
      </c>
      <c r="L28" s="29" t="s">
        <v>42</v>
      </c>
      <c r="M28" s="29" t="s">
        <v>42</v>
      </c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1"/>
      <c r="Z28" s="271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 customHeight="1" x14ac:dyDescent="0.2">
      <c r="A29" s="330" t="s">
        <v>46</v>
      </c>
      <c r="B29" s="330"/>
      <c r="C29" s="330"/>
      <c r="D29" s="272"/>
      <c r="E29" s="272" t="s">
        <v>42</v>
      </c>
      <c r="F29" s="272" t="s">
        <v>42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72"/>
      <c r="O29" s="272"/>
      <c r="P29" s="31"/>
      <c r="Q29" s="31"/>
      <c r="R29" s="272"/>
      <c r="S29" s="272"/>
      <c r="T29" s="272"/>
      <c r="U29" s="272"/>
      <c r="V29" s="272"/>
      <c r="W29" s="272"/>
      <c r="X29" s="272"/>
      <c r="Y29" s="19"/>
      <c r="Z29" s="1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1.25" customHeight="1" x14ac:dyDescent="0.2">
      <c r="A30" s="330" t="s">
        <v>47</v>
      </c>
      <c r="B30" s="330"/>
      <c r="C30" s="330"/>
      <c r="D30" s="272"/>
      <c r="E30" s="272" t="s">
        <v>42</v>
      </c>
      <c r="F30" s="272" t="s">
        <v>42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272"/>
      <c r="O30" s="272"/>
      <c r="P30" s="31"/>
      <c r="Q30" s="31"/>
      <c r="R30" s="272"/>
      <c r="S30" s="272"/>
      <c r="T30" s="272"/>
      <c r="U30" s="272"/>
      <c r="V30" s="272"/>
      <c r="W30" s="272"/>
      <c r="X30" s="272"/>
      <c r="Y30" s="19"/>
      <c r="Z30" s="27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 x14ac:dyDescent="0.2">
      <c r="A31" s="20" t="s">
        <v>48</v>
      </c>
      <c r="B31" s="335" t="s">
        <v>49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28"/>
      <c r="Z31" s="2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.899999999999999" customHeight="1" x14ac:dyDescent="0.2">
      <c r="A32" s="134" t="s">
        <v>50</v>
      </c>
      <c r="B32" s="336" t="s">
        <v>38</v>
      </c>
      <c r="C32" s="336"/>
      <c r="D32" s="336"/>
      <c r="E32" s="336"/>
      <c r="F32" s="336"/>
      <c r="G32" s="336"/>
      <c r="H32" s="336"/>
      <c r="I32" s="336"/>
      <c r="J32" s="336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53.25" customHeight="1" x14ac:dyDescent="0.25">
      <c r="A33" s="266" t="s">
        <v>176</v>
      </c>
      <c r="B33" s="279" t="s">
        <v>204</v>
      </c>
      <c r="C33" s="280">
        <v>1</v>
      </c>
      <c r="D33" s="284">
        <v>981.57399999999996</v>
      </c>
      <c r="E33" s="298" t="s">
        <v>42</v>
      </c>
      <c r="F33" s="298" t="s">
        <v>42</v>
      </c>
      <c r="G33" s="304" t="s">
        <v>42</v>
      </c>
      <c r="H33" s="304" t="s">
        <v>42</v>
      </c>
      <c r="I33" s="304" t="s">
        <v>42</v>
      </c>
      <c r="J33" s="304" t="s">
        <v>42</v>
      </c>
      <c r="K33" s="304" t="s">
        <v>42</v>
      </c>
      <c r="L33" s="304" t="s">
        <v>42</v>
      </c>
      <c r="M33" s="304" t="s">
        <v>42</v>
      </c>
      <c r="N33" s="283"/>
      <c r="O33" s="267">
        <v>981.57399999999996</v>
      </c>
      <c r="P33" s="286"/>
      <c r="Q33" s="267">
        <v>981.57399999999996</v>
      </c>
      <c r="R33" s="281"/>
      <c r="S33" s="157"/>
      <c r="T33" s="167">
        <v>13.08</v>
      </c>
      <c r="U33" s="166"/>
      <c r="V33" s="167">
        <v>11.8</v>
      </c>
      <c r="W33" s="166"/>
      <c r="X33" s="168">
        <v>901.4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87.75" customHeight="1" x14ac:dyDescent="0.25">
      <c r="A34" s="266" t="s">
        <v>177</v>
      </c>
      <c r="B34" s="285" t="s">
        <v>219</v>
      </c>
      <c r="C34" s="280">
        <v>6</v>
      </c>
      <c r="D34" s="284">
        <v>669.36</v>
      </c>
      <c r="E34" s="298" t="s">
        <v>42</v>
      </c>
      <c r="F34" s="298" t="s">
        <v>42</v>
      </c>
      <c r="G34" s="304" t="s">
        <v>42</v>
      </c>
      <c r="H34" s="304" t="s">
        <v>42</v>
      </c>
      <c r="I34" s="304" t="s">
        <v>42</v>
      </c>
      <c r="J34" s="304" t="s">
        <v>42</v>
      </c>
      <c r="K34" s="304" t="s">
        <v>42</v>
      </c>
      <c r="L34" s="304" t="s">
        <v>42</v>
      </c>
      <c r="M34" s="304" t="s">
        <v>42</v>
      </c>
      <c r="N34" s="284">
        <v>669.36</v>
      </c>
      <c r="O34" s="284"/>
      <c r="P34" s="282"/>
      <c r="Q34" s="283"/>
      <c r="R34" s="267">
        <v>669.36</v>
      </c>
      <c r="S34" s="157"/>
      <c r="T34" s="167"/>
      <c r="U34" s="166"/>
      <c r="V34" s="167"/>
      <c r="W34" s="166"/>
      <c r="X34" s="16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69" customHeight="1" x14ac:dyDescent="0.25">
      <c r="A35" s="266" t="s">
        <v>178</v>
      </c>
      <c r="B35" s="291" t="s">
        <v>226</v>
      </c>
      <c r="C35" s="280">
        <v>1</v>
      </c>
      <c r="D35" s="284">
        <v>9629.8320000000003</v>
      </c>
      <c r="E35" s="298" t="s">
        <v>42</v>
      </c>
      <c r="F35" s="298" t="s">
        <v>42</v>
      </c>
      <c r="G35" s="304" t="s">
        <v>42</v>
      </c>
      <c r="H35" s="304" t="s">
        <v>42</v>
      </c>
      <c r="I35" s="304" t="s">
        <v>42</v>
      </c>
      <c r="J35" s="304" t="s">
        <v>42</v>
      </c>
      <c r="K35" s="304" t="s">
        <v>42</v>
      </c>
      <c r="L35" s="304" t="s">
        <v>42</v>
      </c>
      <c r="M35" s="304" t="s">
        <v>42</v>
      </c>
      <c r="N35" s="284">
        <v>9629.8320000000003</v>
      </c>
      <c r="O35" s="283"/>
      <c r="P35" s="282"/>
      <c r="Q35" s="283"/>
      <c r="R35" s="267">
        <v>9629.8320000000003</v>
      </c>
      <c r="S35" s="157"/>
      <c r="T35" s="167">
        <v>100.2</v>
      </c>
      <c r="U35" s="166"/>
      <c r="V35" s="167">
        <v>11.8</v>
      </c>
      <c r="W35" s="166"/>
      <c r="X35" s="168">
        <v>1211.8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.75" hidden="1" x14ac:dyDescent="0.25">
      <c r="A36" s="135"/>
      <c r="B36" s="170"/>
      <c r="C36" s="154"/>
      <c r="D36" s="155"/>
      <c r="E36" s="156"/>
      <c r="F36" s="141"/>
      <c r="G36" s="141"/>
      <c r="H36" s="141"/>
      <c r="I36" s="141"/>
      <c r="J36" s="141"/>
      <c r="K36" s="141"/>
      <c r="L36" s="141"/>
      <c r="M36" s="141"/>
      <c r="N36" s="127"/>
      <c r="O36" s="127"/>
      <c r="P36" s="141"/>
      <c r="Q36" s="141"/>
      <c r="R36" s="141"/>
      <c r="S36" s="157"/>
      <c r="T36" s="167"/>
      <c r="U36" s="166"/>
      <c r="V36" s="167"/>
      <c r="W36" s="166"/>
      <c r="X36" s="168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hidden="1" x14ac:dyDescent="0.25">
      <c r="A37" s="135"/>
      <c r="B37" s="163"/>
      <c r="C37" s="154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67"/>
      <c r="U37" s="155"/>
      <c r="V37" s="155"/>
      <c r="W37" s="155"/>
      <c r="X37" s="155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hidden="1" x14ac:dyDescent="0.25">
      <c r="A38" s="150"/>
      <c r="B38" s="163"/>
      <c r="C38" s="154"/>
      <c r="D38" s="158"/>
      <c r="E38" s="158"/>
      <c r="F38" s="141"/>
      <c r="G38" s="141"/>
      <c r="H38" s="141"/>
      <c r="I38" s="141"/>
      <c r="J38" s="141"/>
      <c r="K38" s="141"/>
      <c r="L38" s="141"/>
      <c r="M38" s="141"/>
      <c r="N38" s="127"/>
      <c r="O38" s="127"/>
      <c r="P38" s="141"/>
      <c r="Q38" s="141"/>
      <c r="R38" s="159"/>
      <c r="S38" s="160"/>
      <c r="T38" s="166"/>
      <c r="U38" s="166"/>
      <c r="V38" s="166"/>
      <c r="W38" s="166"/>
      <c r="X38" s="166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.75" hidden="1" x14ac:dyDescent="0.25">
      <c r="A39" s="150"/>
      <c r="B39" s="163"/>
      <c r="C39" s="154"/>
      <c r="D39" s="158"/>
      <c r="E39" s="161"/>
      <c r="F39" s="141"/>
      <c r="G39" s="141"/>
      <c r="H39" s="141"/>
      <c r="I39" s="141"/>
      <c r="J39" s="141"/>
      <c r="K39" s="141"/>
      <c r="L39" s="141"/>
      <c r="M39" s="141"/>
      <c r="N39" s="127"/>
      <c r="O39" s="127"/>
      <c r="P39" s="141"/>
      <c r="Q39" s="141"/>
      <c r="R39" s="141"/>
      <c r="S39" s="157"/>
      <c r="T39" s="166"/>
      <c r="U39" s="166"/>
      <c r="V39" s="166"/>
      <c r="W39" s="166"/>
      <c r="X39" s="16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.75" hidden="1" x14ac:dyDescent="0.25">
      <c r="A40" s="150"/>
      <c r="B40" s="163"/>
      <c r="C40" s="154"/>
      <c r="D40" s="158"/>
      <c r="E40" s="161"/>
      <c r="F40" s="141"/>
      <c r="G40" s="141"/>
      <c r="H40" s="141"/>
      <c r="I40" s="141"/>
      <c r="J40" s="141"/>
      <c r="K40" s="141"/>
      <c r="L40" s="141"/>
      <c r="M40" s="141"/>
      <c r="N40" s="127"/>
      <c r="O40" s="127"/>
      <c r="P40" s="141"/>
      <c r="Q40" s="141"/>
      <c r="R40" s="141"/>
      <c r="S40" s="157"/>
      <c r="T40" s="166"/>
      <c r="U40" s="166"/>
      <c r="V40" s="166"/>
      <c r="W40" s="166"/>
      <c r="X40" s="166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.75" hidden="1" x14ac:dyDescent="0.25">
      <c r="A41" s="150"/>
      <c r="B41" s="163"/>
      <c r="C41" s="154"/>
      <c r="D41" s="158"/>
      <c r="E41" s="158"/>
      <c r="F41" s="141"/>
      <c r="G41" s="141"/>
      <c r="H41" s="141"/>
      <c r="I41" s="141"/>
      <c r="J41" s="141"/>
      <c r="K41" s="141"/>
      <c r="L41" s="141"/>
      <c r="M41" s="141"/>
      <c r="N41" s="127"/>
      <c r="O41" s="127"/>
      <c r="P41" s="141"/>
      <c r="Q41" s="141"/>
      <c r="R41" s="141"/>
      <c r="S41" s="157"/>
      <c r="T41" s="166"/>
      <c r="U41" s="166"/>
      <c r="V41" s="166"/>
      <c r="W41" s="166"/>
      <c r="X41" s="16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" hidden="1" x14ac:dyDescent="0.25">
      <c r="A42" s="142"/>
      <c r="B42" s="170"/>
      <c r="C42" s="154"/>
      <c r="D42" s="155"/>
      <c r="E42" s="156"/>
      <c r="F42" s="141"/>
      <c r="G42" s="141"/>
      <c r="H42" s="141"/>
      <c r="I42" s="141"/>
      <c r="J42" s="141"/>
      <c r="K42" s="141"/>
      <c r="L42" s="141"/>
      <c r="M42" s="141"/>
      <c r="N42" s="127"/>
      <c r="O42" s="127"/>
      <c r="P42" s="141"/>
      <c r="Q42" s="141"/>
      <c r="R42" s="159"/>
      <c r="S42" s="160"/>
      <c r="T42" s="167"/>
      <c r="U42" s="166"/>
      <c r="V42" s="166"/>
      <c r="W42" s="167"/>
      <c r="X42" s="167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hidden="1" x14ac:dyDescent="0.25">
      <c r="A43" s="142"/>
      <c r="B43" s="169"/>
      <c r="C43" s="154"/>
      <c r="D43" s="155"/>
      <c r="E43" s="156"/>
      <c r="F43" s="141"/>
      <c r="G43" s="141"/>
      <c r="H43" s="141"/>
      <c r="I43" s="141"/>
      <c r="J43" s="141"/>
      <c r="K43" s="141"/>
      <c r="L43" s="141"/>
      <c r="M43" s="141"/>
      <c r="N43" s="127"/>
      <c r="O43" s="127"/>
      <c r="P43" s="141"/>
      <c r="Q43" s="141"/>
      <c r="R43" s="159"/>
      <c r="S43" s="160"/>
      <c r="T43" s="166"/>
      <c r="U43" s="166"/>
      <c r="V43" s="166"/>
      <c r="W43" s="166"/>
      <c r="X43" s="16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hidden="1" x14ac:dyDescent="0.25">
      <c r="A44" s="142"/>
      <c r="B44" s="164"/>
      <c r="C44" s="154"/>
      <c r="D44" s="158"/>
      <c r="E44" s="161"/>
      <c r="F44" s="141"/>
      <c r="G44" s="141"/>
      <c r="H44" s="141"/>
      <c r="I44" s="141"/>
      <c r="J44" s="141"/>
      <c r="K44" s="141"/>
      <c r="L44" s="141"/>
      <c r="M44" s="141"/>
      <c r="N44" s="127"/>
      <c r="O44" s="127"/>
      <c r="P44" s="141"/>
      <c r="Q44" s="141"/>
      <c r="R44" s="159"/>
      <c r="S44" s="160"/>
      <c r="T44" s="166"/>
      <c r="U44" s="166"/>
      <c r="V44" s="166"/>
      <c r="W44" s="166"/>
      <c r="X44" s="16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customHeight="1" x14ac:dyDescent="0.2">
      <c r="A45" s="337" t="s">
        <v>51</v>
      </c>
      <c r="B45" s="337"/>
      <c r="C45" s="337"/>
      <c r="D45" s="34">
        <f>SUM(D33:D44)</f>
        <v>11280.766</v>
      </c>
      <c r="E45" s="34">
        <f>SUM(E33:E44)</f>
        <v>0</v>
      </c>
      <c r="F45" s="272" t="s">
        <v>42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4">
        <f>N33+N34+N35</f>
        <v>10299.192000000001</v>
      </c>
      <c r="O45" s="34">
        <f>O33+O34+O35</f>
        <v>981.57399999999996</v>
      </c>
      <c r="P45" s="34">
        <f>P33+P34+P35</f>
        <v>0</v>
      </c>
      <c r="Q45" s="34">
        <f>Q33+Q34+Q35</f>
        <v>981.57399999999996</v>
      </c>
      <c r="R45" s="34">
        <f t="shared" ref="R45:X45" si="0">R33+R34+R35</f>
        <v>10299.192000000001</v>
      </c>
      <c r="S45" s="34">
        <f t="shared" si="0"/>
        <v>0</v>
      </c>
      <c r="T45" s="34">
        <f t="shared" si="0"/>
        <v>113.28</v>
      </c>
      <c r="U45" s="34">
        <f t="shared" si="0"/>
        <v>0</v>
      </c>
      <c r="V45" s="34">
        <f t="shared" si="0"/>
        <v>23.6</v>
      </c>
      <c r="W45" s="34">
        <f t="shared" si="0"/>
        <v>0</v>
      </c>
      <c r="X45" s="34">
        <f t="shared" si="0"/>
        <v>2113.1999999999998</v>
      </c>
      <c r="Y45" s="27"/>
      <c r="Z45" s="19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.5" customHeight="1" x14ac:dyDescent="0.2">
      <c r="A46" s="276" t="s">
        <v>52</v>
      </c>
      <c r="B46" s="329" t="s">
        <v>53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273"/>
      <c r="B47" s="273"/>
      <c r="C47" s="273"/>
      <c r="D47" s="273"/>
      <c r="E47" s="29" t="s">
        <v>42</v>
      </c>
      <c r="F47" s="29" t="s">
        <v>42</v>
      </c>
      <c r="G47" s="29" t="s">
        <v>42</v>
      </c>
      <c r="H47" s="29" t="s">
        <v>42</v>
      </c>
      <c r="I47" s="29" t="s">
        <v>42</v>
      </c>
      <c r="J47" s="29" t="s">
        <v>42</v>
      </c>
      <c r="K47" s="29" t="s">
        <v>42</v>
      </c>
      <c r="L47" s="29" t="s">
        <v>42</v>
      </c>
      <c r="M47" s="29" t="s">
        <v>42</v>
      </c>
      <c r="N47" s="273"/>
      <c r="O47" s="273"/>
      <c r="P47" s="273"/>
      <c r="Q47" s="273"/>
      <c r="R47" s="34"/>
      <c r="S47" s="273"/>
      <c r="T47" s="273"/>
      <c r="U47" s="273"/>
      <c r="V47" s="273"/>
      <c r="W47" s="273"/>
      <c r="X47" s="273"/>
      <c r="Y47" s="271"/>
      <c r="Z47" s="271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0.5" customHeight="1" x14ac:dyDescent="0.2">
      <c r="A48" s="330" t="s">
        <v>54</v>
      </c>
      <c r="B48" s="330"/>
      <c r="C48" s="330"/>
      <c r="D48" s="272"/>
      <c r="E48" s="272" t="s">
        <v>42</v>
      </c>
      <c r="F48" s="272" t="s">
        <v>42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272"/>
      <c r="O48" s="272"/>
      <c r="P48" s="31"/>
      <c r="Q48" s="31"/>
      <c r="R48" s="272"/>
      <c r="S48" s="272"/>
      <c r="T48" s="272"/>
      <c r="U48" s="272"/>
      <c r="V48" s="272"/>
      <c r="W48" s="272"/>
      <c r="X48" s="272"/>
      <c r="Y48" s="19"/>
      <c r="Z48" s="19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272" t="s">
        <v>55</v>
      </c>
      <c r="B49" s="329" t="s">
        <v>56</v>
      </c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273"/>
      <c r="B50" s="273"/>
      <c r="C50" s="273"/>
      <c r="D50" s="273"/>
      <c r="E50" s="29" t="s">
        <v>42</v>
      </c>
      <c r="F50" s="29" t="s">
        <v>42</v>
      </c>
      <c r="G50" s="29" t="s">
        <v>42</v>
      </c>
      <c r="H50" s="29" t="s">
        <v>42</v>
      </c>
      <c r="I50" s="29" t="s">
        <v>42</v>
      </c>
      <c r="J50" s="29" t="s">
        <v>42</v>
      </c>
      <c r="K50" s="29" t="s">
        <v>42</v>
      </c>
      <c r="L50" s="29" t="s">
        <v>42</v>
      </c>
      <c r="M50" s="29" t="s">
        <v>42</v>
      </c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1"/>
      <c r="Z50" s="271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0.5" customHeight="1" x14ac:dyDescent="0.2">
      <c r="A51" s="330" t="s">
        <v>57</v>
      </c>
      <c r="B51" s="330"/>
      <c r="C51" s="330"/>
      <c r="D51" s="272"/>
      <c r="E51" s="272" t="s">
        <v>42</v>
      </c>
      <c r="F51" s="272" t="s">
        <v>42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272"/>
      <c r="O51" s="272"/>
      <c r="P51" s="31"/>
      <c r="Q51" s="31"/>
      <c r="R51" s="272"/>
      <c r="S51" s="272"/>
      <c r="T51" s="272"/>
      <c r="U51" s="272"/>
      <c r="V51" s="272"/>
      <c r="W51" s="272"/>
      <c r="X51" s="272"/>
      <c r="Y51" s="19"/>
      <c r="Z51" s="19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6.5" customHeight="1" x14ac:dyDescent="0.2">
      <c r="A52" s="276" t="s">
        <v>58</v>
      </c>
      <c r="B52" s="329" t="s">
        <v>59</v>
      </c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77" customFormat="1" ht="15" x14ac:dyDescent="0.25">
      <c r="A53" s="276" t="s">
        <v>173</v>
      </c>
      <c r="B53" s="162"/>
      <c r="C53" s="154">
        <v>1</v>
      </c>
      <c r="D53" s="178"/>
      <c r="E53" s="174"/>
      <c r="F53" s="174"/>
      <c r="G53" s="174"/>
      <c r="H53" s="174"/>
      <c r="I53" s="174"/>
      <c r="J53" s="174"/>
      <c r="K53" s="174"/>
      <c r="L53" s="174"/>
      <c r="M53" s="174"/>
      <c r="N53" s="178"/>
      <c r="O53" s="173"/>
      <c r="P53" s="173"/>
      <c r="Q53" s="178"/>
      <c r="R53" s="173"/>
      <c r="S53" s="173"/>
      <c r="T53" s="173"/>
      <c r="U53" s="173"/>
      <c r="V53" s="173"/>
      <c r="W53" s="173"/>
      <c r="X53" s="173"/>
      <c r="Y53" s="175"/>
      <c r="Z53" s="175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176"/>
      <c r="FN53" s="176"/>
      <c r="FO53" s="176"/>
      <c r="FP53" s="176"/>
      <c r="FQ53" s="176"/>
      <c r="FR53" s="176"/>
      <c r="FS53" s="176"/>
      <c r="FT53" s="176"/>
      <c r="FU53" s="176"/>
      <c r="FV53" s="176"/>
      <c r="FW53" s="176"/>
      <c r="FX53" s="176"/>
      <c r="FY53" s="176"/>
      <c r="FZ53" s="176"/>
      <c r="GA53" s="176"/>
      <c r="GB53" s="176"/>
      <c r="GC53" s="176"/>
      <c r="GD53" s="176"/>
      <c r="GE53" s="176"/>
      <c r="GF53" s="176"/>
      <c r="GG53" s="176"/>
      <c r="GH53" s="176"/>
      <c r="GI53" s="176"/>
      <c r="GJ53" s="176"/>
      <c r="GK53" s="176"/>
      <c r="GL53" s="176"/>
      <c r="GM53" s="176"/>
      <c r="GN53" s="176"/>
      <c r="GO53" s="176"/>
      <c r="GP53" s="176"/>
      <c r="GQ53" s="176"/>
      <c r="GR53" s="176"/>
      <c r="GS53" s="176"/>
      <c r="GT53" s="176"/>
      <c r="GU53" s="176"/>
      <c r="GV53" s="176"/>
      <c r="GW53" s="176"/>
      <c r="GX53" s="176"/>
      <c r="GY53" s="176"/>
      <c r="GZ53" s="176"/>
      <c r="HA53" s="176"/>
      <c r="HB53" s="176"/>
      <c r="HC53" s="176"/>
      <c r="HD53" s="176"/>
      <c r="HE53" s="176"/>
      <c r="HF53" s="176"/>
      <c r="HG53" s="176"/>
      <c r="HH53" s="176"/>
      <c r="HI53" s="176"/>
      <c r="HJ53" s="176"/>
      <c r="HK53" s="176"/>
      <c r="HL53" s="176"/>
      <c r="HM53" s="176"/>
      <c r="HN53" s="176"/>
      <c r="HO53" s="176"/>
      <c r="HP53" s="176"/>
      <c r="HQ53" s="176"/>
      <c r="HR53" s="176"/>
      <c r="HS53" s="176"/>
      <c r="HT53" s="176"/>
      <c r="HU53" s="176"/>
      <c r="HV53" s="176"/>
      <c r="HW53" s="176"/>
      <c r="HX53" s="176"/>
      <c r="HY53" s="176"/>
      <c r="HZ53" s="176"/>
      <c r="IA53" s="176"/>
      <c r="IB53" s="176"/>
      <c r="IC53" s="176"/>
      <c r="ID53" s="176"/>
      <c r="IE53" s="176"/>
      <c r="IF53" s="176"/>
      <c r="IG53" s="176"/>
      <c r="IH53" s="176"/>
      <c r="II53" s="176"/>
      <c r="IJ53" s="176"/>
      <c r="IK53" s="176"/>
      <c r="IL53" s="176"/>
      <c r="IM53" s="176"/>
      <c r="IN53" s="176"/>
      <c r="IO53" s="176"/>
      <c r="IP53" s="176"/>
      <c r="IQ53" s="176"/>
      <c r="IR53" s="176"/>
      <c r="IS53" s="176"/>
      <c r="IT53" s="176"/>
      <c r="IU53" s="176"/>
      <c r="IV53" s="176"/>
    </row>
    <row r="54" spans="1:256" ht="15" customHeight="1" x14ac:dyDescent="0.2">
      <c r="A54" s="330" t="s">
        <v>60</v>
      </c>
      <c r="B54" s="330"/>
      <c r="C54" s="330"/>
      <c r="D54" s="34">
        <f t="shared" ref="D54:X54" si="1">SUM(D53:D53)</f>
        <v>0</v>
      </c>
      <c r="E54" s="35">
        <f t="shared" si="1"/>
        <v>0</v>
      </c>
      <c r="F54" s="35">
        <f t="shared" si="1"/>
        <v>0</v>
      </c>
      <c r="G54" s="35">
        <f t="shared" si="1"/>
        <v>0</v>
      </c>
      <c r="H54" s="35">
        <f t="shared" si="1"/>
        <v>0</v>
      </c>
      <c r="I54" s="35">
        <f t="shared" si="1"/>
        <v>0</v>
      </c>
      <c r="J54" s="35">
        <f t="shared" si="1"/>
        <v>0</v>
      </c>
      <c r="K54" s="35">
        <f t="shared" si="1"/>
        <v>0</v>
      </c>
      <c r="L54" s="35">
        <f t="shared" si="1"/>
        <v>0</v>
      </c>
      <c r="M54" s="35">
        <f t="shared" si="1"/>
        <v>0</v>
      </c>
      <c r="N54" s="35">
        <f t="shared" si="1"/>
        <v>0</v>
      </c>
      <c r="O54" s="35">
        <f t="shared" si="1"/>
        <v>0</v>
      </c>
      <c r="P54" s="35">
        <f t="shared" si="1"/>
        <v>0</v>
      </c>
      <c r="Q54" s="35">
        <f t="shared" si="1"/>
        <v>0</v>
      </c>
      <c r="R54" s="35">
        <f t="shared" si="1"/>
        <v>0</v>
      </c>
      <c r="S54" s="35">
        <f t="shared" si="1"/>
        <v>0</v>
      </c>
      <c r="T54" s="35">
        <f t="shared" si="1"/>
        <v>0</v>
      </c>
      <c r="U54" s="35">
        <f t="shared" si="1"/>
        <v>0</v>
      </c>
      <c r="V54" s="35">
        <f t="shared" si="1"/>
        <v>0</v>
      </c>
      <c r="W54" s="35">
        <f t="shared" si="1"/>
        <v>0</v>
      </c>
      <c r="X54" s="35">
        <f t="shared" si="1"/>
        <v>0</v>
      </c>
      <c r="Y54" s="19"/>
      <c r="Z54" s="19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4.25" customHeight="1" x14ac:dyDescent="0.2">
      <c r="A55" s="272" t="s">
        <v>61</v>
      </c>
      <c r="B55" s="330" t="s">
        <v>45</v>
      </c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19"/>
      <c r="Z55" s="19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47.25" customHeight="1" x14ac:dyDescent="0.2">
      <c r="A56" s="272" t="s">
        <v>214</v>
      </c>
      <c r="B56" s="296" t="s">
        <v>211</v>
      </c>
      <c r="C56" s="297">
        <v>5</v>
      </c>
      <c r="D56" s="289">
        <v>600</v>
      </c>
      <c r="E56" s="298" t="s">
        <v>42</v>
      </c>
      <c r="F56" s="298" t="s">
        <v>42</v>
      </c>
      <c r="G56" s="298" t="s">
        <v>42</v>
      </c>
      <c r="H56" s="298" t="s">
        <v>42</v>
      </c>
      <c r="I56" s="298" t="s">
        <v>42</v>
      </c>
      <c r="J56" s="298" t="s">
        <v>42</v>
      </c>
      <c r="K56" s="298" t="s">
        <v>42</v>
      </c>
      <c r="L56" s="298" t="s">
        <v>42</v>
      </c>
      <c r="M56" s="298" t="s">
        <v>42</v>
      </c>
      <c r="N56" s="299">
        <v>600</v>
      </c>
      <c r="O56" s="299">
        <v>0</v>
      </c>
      <c r="P56" s="299">
        <v>0</v>
      </c>
      <c r="Q56" s="299">
        <v>600</v>
      </c>
      <c r="R56" s="300">
        <v>0</v>
      </c>
      <c r="S56" s="300">
        <v>0</v>
      </c>
      <c r="T56" s="272"/>
      <c r="U56" s="272"/>
      <c r="V56" s="272"/>
      <c r="W56" s="272"/>
      <c r="X56" s="272"/>
      <c r="Y56" s="19"/>
      <c r="Z56" s="19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31.5" customHeight="1" x14ac:dyDescent="0.2">
      <c r="A57" s="272" t="s">
        <v>215</v>
      </c>
      <c r="B57" s="296" t="s">
        <v>212</v>
      </c>
      <c r="C57" s="297">
        <v>1</v>
      </c>
      <c r="D57" s="289">
        <v>750</v>
      </c>
      <c r="E57" s="298" t="s">
        <v>42</v>
      </c>
      <c r="F57" s="298" t="s">
        <v>42</v>
      </c>
      <c r="G57" s="298" t="s">
        <v>42</v>
      </c>
      <c r="H57" s="298" t="s">
        <v>42</v>
      </c>
      <c r="I57" s="298" t="s">
        <v>42</v>
      </c>
      <c r="J57" s="298" t="s">
        <v>42</v>
      </c>
      <c r="K57" s="298" t="s">
        <v>42</v>
      </c>
      <c r="L57" s="298" t="s">
        <v>42</v>
      </c>
      <c r="M57" s="298" t="s">
        <v>42</v>
      </c>
      <c r="N57" s="300"/>
      <c r="O57" s="299">
        <v>750</v>
      </c>
      <c r="P57" s="299">
        <v>0</v>
      </c>
      <c r="Q57" s="299">
        <v>0</v>
      </c>
      <c r="R57" s="299">
        <v>750</v>
      </c>
      <c r="S57" s="300">
        <v>0</v>
      </c>
      <c r="T57" s="272"/>
      <c r="U57" s="272"/>
      <c r="V57" s="272"/>
      <c r="W57" s="272"/>
      <c r="X57" s="272"/>
      <c r="Y57" s="19"/>
      <c r="Z57" s="19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51" customHeight="1" x14ac:dyDescent="0.2">
      <c r="A58" s="272" t="s">
        <v>216</v>
      </c>
      <c r="B58" s="296" t="s">
        <v>213</v>
      </c>
      <c r="C58" s="297" t="s">
        <v>217</v>
      </c>
      <c r="D58" s="289">
        <v>450</v>
      </c>
      <c r="E58" s="298" t="s">
        <v>42</v>
      </c>
      <c r="F58" s="298" t="s">
        <v>42</v>
      </c>
      <c r="G58" s="298" t="s">
        <v>42</v>
      </c>
      <c r="H58" s="298" t="s">
        <v>42</v>
      </c>
      <c r="I58" s="298" t="s">
        <v>42</v>
      </c>
      <c r="J58" s="298" t="s">
        <v>42</v>
      </c>
      <c r="K58" s="298" t="s">
        <v>42</v>
      </c>
      <c r="L58" s="298" t="s">
        <v>42</v>
      </c>
      <c r="M58" s="298" t="s">
        <v>42</v>
      </c>
      <c r="N58" s="301"/>
      <c r="O58" s="302">
        <v>450</v>
      </c>
      <c r="P58" s="303">
        <v>0</v>
      </c>
      <c r="Q58" s="303">
        <v>450</v>
      </c>
      <c r="R58" s="302">
        <v>0</v>
      </c>
      <c r="S58" s="301">
        <v>0</v>
      </c>
      <c r="T58" s="273"/>
      <c r="U58" s="273"/>
      <c r="V58" s="273"/>
      <c r="W58" s="273"/>
      <c r="X58" s="273"/>
      <c r="Y58" s="271"/>
      <c r="Z58" s="271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.75" customHeight="1" x14ac:dyDescent="0.2">
      <c r="A59" s="330" t="s">
        <v>62</v>
      </c>
      <c r="B59" s="330"/>
      <c r="C59" s="330"/>
      <c r="D59" s="35">
        <f>D56+D57+D58</f>
        <v>1800</v>
      </c>
      <c r="E59" s="272" t="s">
        <v>42</v>
      </c>
      <c r="F59" s="272" t="s">
        <v>42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f>N56+N57+N58</f>
        <v>600</v>
      </c>
      <c r="O59" s="35">
        <f>O56+O57+O58</f>
        <v>1200</v>
      </c>
      <c r="P59" s="35">
        <f t="shared" ref="P59:X59" si="2">P56+P57+P58</f>
        <v>0</v>
      </c>
      <c r="Q59" s="35">
        <f t="shared" si="2"/>
        <v>1050</v>
      </c>
      <c r="R59" s="35">
        <f t="shared" si="2"/>
        <v>750</v>
      </c>
      <c r="S59" s="35">
        <f t="shared" si="2"/>
        <v>0</v>
      </c>
      <c r="T59" s="35">
        <f t="shared" si="2"/>
        <v>0</v>
      </c>
      <c r="U59" s="35">
        <f t="shared" si="2"/>
        <v>0</v>
      </c>
      <c r="V59" s="35">
        <f t="shared" si="2"/>
        <v>0</v>
      </c>
      <c r="W59" s="35">
        <f t="shared" si="2"/>
        <v>0</v>
      </c>
      <c r="X59" s="35">
        <f t="shared" si="2"/>
        <v>0</v>
      </c>
      <c r="Y59" s="19"/>
      <c r="Z59" s="1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 customHeight="1" x14ac:dyDescent="0.2">
      <c r="A60" s="330" t="s">
        <v>63</v>
      </c>
      <c r="B60" s="330"/>
      <c r="C60" s="330"/>
      <c r="D60" s="35">
        <f>D45+D59</f>
        <v>13080.766</v>
      </c>
      <c r="E60" s="29" t="s">
        <v>42</v>
      </c>
      <c r="F60" s="272" t="s">
        <v>42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f>N45+N59</f>
        <v>10899.192000000001</v>
      </c>
      <c r="O60" s="35">
        <f>O45+O59</f>
        <v>2181.5740000000001</v>
      </c>
      <c r="P60" s="35">
        <f t="shared" ref="P60:X60" si="3">P45+P59</f>
        <v>0</v>
      </c>
      <c r="Q60" s="35">
        <f t="shared" si="3"/>
        <v>2031.5740000000001</v>
      </c>
      <c r="R60" s="35">
        <f t="shared" si="3"/>
        <v>11049.192000000001</v>
      </c>
      <c r="S60" s="35">
        <f t="shared" si="3"/>
        <v>0</v>
      </c>
      <c r="T60" s="35">
        <f t="shared" si="3"/>
        <v>113.28</v>
      </c>
      <c r="U60" s="35">
        <f t="shared" si="3"/>
        <v>0</v>
      </c>
      <c r="V60" s="35">
        <f t="shared" si="3"/>
        <v>23.6</v>
      </c>
      <c r="W60" s="35">
        <f t="shared" si="3"/>
        <v>0</v>
      </c>
      <c r="X60" s="35">
        <f t="shared" si="3"/>
        <v>2113.1999999999998</v>
      </c>
      <c r="Y60" s="19"/>
      <c r="Z60" s="19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332" t="s">
        <v>64</v>
      </c>
      <c r="B61" s="332"/>
      <c r="C61" s="332"/>
      <c r="D61" s="34">
        <f>D45+D59</f>
        <v>13080.766</v>
      </c>
      <c r="E61" s="272" t="s">
        <v>42</v>
      </c>
      <c r="F61" s="273" t="str">
        <f t="shared" ref="F61:L61" si="4">F23</f>
        <v>х </v>
      </c>
      <c r="G61" s="273">
        <f t="shared" si="4"/>
        <v>0</v>
      </c>
      <c r="H61" s="273">
        <f t="shared" si="4"/>
        <v>0</v>
      </c>
      <c r="I61" s="273">
        <f t="shared" si="4"/>
        <v>0</v>
      </c>
      <c r="J61" s="273">
        <f t="shared" si="4"/>
        <v>0</v>
      </c>
      <c r="K61" s="273">
        <f t="shared" si="4"/>
        <v>0</v>
      </c>
      <c r="L61" s="273">
        <f t="shared" si="4"/>
        <v>0</v>
      </c>
      <c r="M61" s="34">
        <f>M45</f>
        <v>0</v>
      </c>
      <c r="N61" s="34">
        <f>N60</f>
        <v>10899.192000000001</v>
      </c>
      <c r="O61" s="34">
        <f t="shared" ref="O61:X61" si="5">O60</f>
        <v>2181.5740000000001</v>
      </c>
      <c r="P61" s="34">
        <f t="shared" si="5"/>
        <v>0</v>
      </c>
      <c r="Q61" s="34">
        <f t="shared" si="5"/>
        <v>2031.5740000000001</v>
      </c>
      <c r="R61" s="34">
        <f t="shared" si="5"/>
        <v>11049.192000000001</v>
      </c>
      <c r="S61" s="34">
        <f t="shared" si="5"/>
        <v>0</v>
      </c>
      <c r="T61" s="34">
        <f t="shared" si="5"/>
        <v>113.28</v>
      </c>
      <c r="U61" s="34">
        <f t="shared" si="5"/>
        <v>0</v>
      </c>
      <c r="V61" s="34">
        <f t="shared" si="5"/>
        <v>23.6</v>
      </c>
      <c r="W61" s="34">
        <f t="shared" si="5"/>
        <v>0</v>
      </c>
      <c r="X61" s="34">
        <f t="shared" si="5"/>
        <v>2113.1999999999998</v>
      </c>
      <c r="Y61" s="271"/>
      <c r="Z61" s="27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">
      <c r="A62" s="273" t="s">
        <v>65</v>
      </c>
      <c r="B62" s="332" t="s">
        <v>66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271"/>
      <c r="Z62" s="271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">
      <c r="A63" s="20" t="s">
        <v>67</v>
      </c>
      <c r="B63" s="332" t="s">
        <v>36</v>
      </c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22"/>
      <c r="Z63" s="22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" customHeight="1" x14ac:dyDescent="0.2">
      <c r="A64" s="21" t="s">
        <v>68</v>
      </c>
      <c r="B64" s="329" t="s">
        <v>38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22"/>
      <c r="Z64" s="22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" customHeight="1" x14ac:dyDescent="0.2">
      <c r="A65" s="21"/>
      <c r="B65" s="275"/>
      <c r="C65" s="275"/>
      <c r="D65" s="275"/>
      <c r="E65" s="29" t="s">
        <v>42</v>
      </c>
      <c r="F65" s="29" t="s">
        <v>42</v>
      </c>
      <c r="G65" s="29" t="s">
        <v>42</v>
      </c>
      <c r="H65" s="29" t="s">
        <v>42</v>
      </c>
      <c r="I65" s="29" t="s">
        <v>42</v>
      </c>
      <c r="J65" s="29" t="s">
        <v>42</v>
      </c>
      <c r="K65" s="29" t="s">
        <v>42</v>
      </c>
      <c r="L65" s="29" t="s">
        <v>42</v>
      </c>
      <c r="M65" s="29" t="s">
        <v>42</v>
      </c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2"/>
      <c r="Z65" s="22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8.75" customHeight="1" x14ac:dyDescent="0.2">
      <c r="A66" s="330" t="s">
        <v>69</v>
      </c>
      <c r="B66" s="330"/>
      <c r="C66" s="330"/>
      <c r="D66" s="34"/>
      <c r="E66" s="35" t="s">
        <v>42</v>
      </c>
      <c r="F66" s="35" t="s">
        <v>40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4"/>
      <c r="O66" s="34"/>
      <c r="P66" s="34"/>
      <c r="Q66" s="34"/>
      <c r="R66" s="36"/>
      <c r="S66" s="36"/>
      <c r="T66" s="34"/>
      <c r="U66" s="34"/>
      <c r="V66" s="34"/>
      <c r="W66" s="143"/>
      <c r="X66" s="34"/>
      <c r="Y66" s="19"/>
      <c r="Z66" s="27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5.75" customHeight="1" x14ac:dyDescent="0.2">
      <c r="A67" s="272" t="s">
        <v>70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28"/>
      <c r="Z67" s="3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273"/>
      <c r="B68" s="273"/>
      <c r="C68" s="273"/>
      <c r="D68" s="273"/>
      <c r="E68" s="29" t="s">
        <v>42</v>
      </c>
      <c r="F68" s="29" t="s">
        <v>42</v>
      </c>
      <c r="G68" s="29" t="s">
        <v>42</v>
      </c>
      <c r="H68" s="29" t="s">
        <v>42</v>
      </c>
      <c r="I68" s="29" t="s">
        <v>42</v>
      </c>
      <c r="J68" s="29" t="s">
        <v>42</v>
      </c>
      <c r="K68" s="29" t="s">
        <v>42</v>
      </c>
      <c r="L68" s="29" t="s">
        <v>42</v>
      </c>
      <c r="M68" s="29" t="s">
        <v>42</v>
      </c>
      <c r="N68" s="273"/>
      <c r="O68" s="273"/>
      <c r="P68" s="24"/>
      <c r="Q68" s="24"/>
      <c r="R68" s="273"/>
      <c r="S68" s="273"/>
      <c r="T68" s="273"/>
      <c r="U68" s="273"/>
      <c r="V68" s="273"/>
      <c r="W68" s="273"/>
      <c r="X68" s="273"/>
      <c r="Y68" s="271"/>
      <c r="Z68" s="271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3.5" customHeight="1" x14ac:dyDescent="0.2">
      <c r="A69" s="330" t="s">
        <v>71</v>
      </c>
      <c r="B69" s="330"/>
      <c r="C69" s="330"/>
      <c r="D69" s="272"/>
      <c r="E69" s="272" t="s">
        <v>42</v>
      </c>
      <c r="F69" s="272" t="s">
        <v>42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272"/>
      <c r="O69" s="272"/>
      <c r="P69" s="31"/>
      <c r="Q69" s="31"/>
      <c r="R69" s="272"/>
      <c r="S69" s="272"/>
      <c r="T69" s="272"/>
      <c r="U69" s="272"/>
      <c r="V69" s="272"/>
      <c r="W69" s="272"/>
      <c r="X69" s="272"/>
      <c r="Y69" s="19"/>
      <c r="Z69" s="1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">
      <c r="A70" s="20" t="s">
        <v>72</v>
      </c>
      <c r="B70" s="330" t="s">
        <v>45</v>
      </c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28"/>
      <c r="Z70" s="37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">
      <c r="A71" s="273"/>
      <c r="B71" s="273"/>
      <c r="C71" s="273"/>
      <c r="D71" s="273"/>
      <c r="E71" s="29" t="s">
        <v>42</v>
      </c>
      <c r="F71" s="29" t="s">
        <v>42</v>
      </c>
      <c r="G71" s="29" t="s">
        <v>42</v>
      </c>
      <c r="H71" s="29" t="s">
        <v>42</v>
      </c>
      <c r="I71" s="29" t="s">
        <v>42</v>
      </c>
      <c r="J71" s="29" t="s">
        <v>42</v>
      </c>
      <c r="K71" s="29" t="s">
        <v>42</v>
      </c>
      <c r="L71" s="29" t="s">
        <v>42</v>
      </c>
      <c r="M71" s="29" t="s">
        <v>42</v>
      </c>
      <c r="N71" s="273"/>
      <c r="O71" s="273"/>
      <c r="P71" s="24"/>
      <c r="Q71" s="24"/>
      <c r="R71" s="273"/>
      <c r="S71" s="273"/>
      <c r="T71" s="273"/>
      <c r="U71" s="273"/>
      <c r="V71" s="273"/>
      <c r="W71" s="273"/>
      <c r="X71" s="273"/>
      <c r="Y71" s="271"/>
      <c r="Z71" s="2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1.25" customHeight="1" x14ac:dyDescent="0.2">
      <c r="A72" s="330" t="s">
        <v>73</v>
      </c>
      <c r="B72" s="330"/>
      <c r="C72" s="330"/>
      <c r="D72" s="272"/>
      <c r="E72" s="272" t="s">
        <v>42</v>
      </c>
      <c r="F72" s="272" t="s">
        <v>42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272"/>
      <c r="O72" s="272"/>
      <c r="P72" s="31"/>
      <c r="Q72" s="31"/>
      <c r="R72" s="272"/>
      <c r="S72" s="272"/>
      <c r="T72" s="272"/>
      <c r="U72" s="272"/>
      <c r="V72" s="272"/>
      <c r="W72" s="272"/>
      <c r="X72" s="272"/>
      <c r="Y72" s="19"/>
      <c r="Z72" s="19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 customHeight="1" x14ac:dyDescent="0.2">
      <c r="A73" s="330" t="s">
        <v>74</v>
      </c>
      <c r="B73" s="330"/>
      <c r="C73" s="330"/>
      <c r="D73" s="272"/>
      <c r="E73" s="272" t="s">
        <v>42</v>
      </c>
      <c r="F73" s="272" t="s">
        <v>42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272"/>
      <c r="O73" s="272"/>
      <c r="P73" s="31"/>
      <c r="Q73" s="31"/>
      <c r="R73" s="272"/>
      <c r="S73" s="272"/>
      <c r="T73" s="272"/>
      <c r="U73" s="272"/>
      <c r="V73" s="272"/>
      <c r="W73" s="272"/>
      <c r="X73" s="272"/>
      <c r="Y73" s="19"/>
      <c r="Z73" s="19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8" customHeight="1" x14ac:dyDescent="0.2">
      <c r="A74" s="20" t="s">
        <v>75</v>
      </c>
      <c r="B74" s="335" t="s">
        <v>49</v>
      </c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28"/>
      <c r="Z74" s="28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5" customHeight="1" x14ac:dyDescent="0.2">
      <c r="A75" s="32" t="s">
        <v>76</v>
      </c>
      <c r="B75" s="329" t="s">
        <v>38</v>
      </c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36"/>
      <c r="T75" s="329"/>
      <c r="U75" s="329"/>
      <c r="V75" s="329"/>
      <c r="W75" s="329"/>
      <c r="X75" s="329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13.25" customHeight="1" x14ac:dyDescent="0.2">
      <c r="A76" s="253" t="s">
        <v>185</v>
      </c>
      <c r="B76" s="295" t="s">
        <v>242</v>
      </c>
      <c r="C76" s="305" t="s">
        <v>210</v>
      </c>
      <c r="D76" s="306">
        <v>693.28499999999997</v>
      </c>
      <c r="E76" s="298" t="s">
        <v>42</v>
      </c>
      <c r="F76" s="298" t="s">
        <v>42</v>
      </c>
      <c r="G76" s="304" t="s">
        <v>42</v>
      </c>
      <c r="H76" s="304" t="s">
        <v>42</v>
      </c>
      <c r="I76" s="304" t="s">
        <v>42</v>
      </c>
      <c r="J76" s="304" t="s">
        <v>42</v>
      </c>
      <c r="K76" s="304" t="s">
        <v>42</v>
      </c>
      <c r="L76" s="304" t="s">
        <v>42</v>
      </c>
      <c r="M76" s="304" t="s">
        <v>42</v>
      </c>
      <c r="N76" s="306">
        <v>693.28499999999997</v>
      </c>
      <c r="O76" s="307"/>
      <c r="P76" s="307"/>
      <c r="Q76" s="306"/>
      <c r="R76" s="306">
        <v>693.28499999999997</v>
      </c>
      <c r="S76" s="308"/>
      <c r="T76" s="183">
        <v>40.4</v>
      </c>
      <c r="U76" s="180"/>
      <c r="V76" s="33">
        <v>50.9</v>
      </c>
      <c r="W76" s="275"/>
      <c r="X76" s="33">
        <v>109.4</v>
      </c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04.25" customHeight="1" x14ac:dyDescent="0.2">
      <c r="A77" s="253" t="s">
        <v>186</v>
      </c>
      <c r="B77" s="309" t="s">
        <v>220</v>
      </c>
      <c r="C77" s="310" t="s">
        <v>221</v>
      </c>
      <c r="D77" s="306">
        <v>399.17500000000001</v>
      </c>
      <c r="E77" s="298" t="s">
        <v>42</v>
      </c>
      <c r="F77" s="298" t="s">
        <v>42</v>
      </c>
      <c r="G77" s="304" t="s">
        <v>42</v>
      </c>
      <c r="H77" s="304" t="s">
        <v>42</v>
      </c>
      <c r="I77" s="304" t="s">
        <v>42</v>
      </c>
      <c r="J77" s="304" t="s">
        <v>42</v>
      </c>
      <c r="K77" s="304" t="s">
        <v>42</v>
      </c>
      <c r="L77" s="304" t="s">
        <v>42</v>
      </c>
      <c r="M77" s="304" t="s">
        <v>42</v>
      </c>
      <c r="N77" s="306">
        <v>399.17500000000001</v>
      </c>
      <c r="O77" s="311"/>
      <c r="P77" s="311"/>
      <c r="Q77" s="306">
        <v>399.17500000000001</v>
      </c>
      <c r="R77" s="312"/>
      <c r="S77" s="308"/>
      <c r="T77" s="183">
        <v>82.6</v>
      </c>
      <c r="U77" s="180"/>
      <c r="V77" s="33">
        <v>5.0999999999999996</v>
      </c>
      <c r="W77" s="275"/>
      <c r="X77" s="33">
        <v>41.3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9.75" customHeight="1" x14ac:dyDescent="0.2">
      <c r="A78" s="253" t="s">
        <v>187</v>
      </c>
      <c r="B78" s="309" t="s">
        <v>224</v>
      </c>
      <c r="C78" s="310" t="s">
        <v>222</v>
      </c>
      <c r="D78" s="306">
        <v>714.92200000000003</v>
      </c>
      <c r="E78" s="298" t="s">
        <v>42</v>
      </c>
      <c r="F78" s="298" t="s">
        <v>42</v>
      </c>
      <c r="G78" s="304" t="s">
        <v>42</v>
      </c>
      <c r="H78" s="304" t="s">
        <v>42</v>
      </c>
      <c r="I78" s="304" t="s">
        <v>42</v>
      </c>
      <c r="J78" s="304" t="s">
        <v>42</v>
      </c>
      <c r="K78" s="304" t="s">
        <v>42</v>
      </c>
      <c r="L78" s="304" t="s">
        <v>42</v>
      </c>
      <c r="M78" s="304" t="s">
        <v>42</v>
      </c>
      <c r="N78" s="306">
        <v>714.92200000000003</v>
      </c>
      <c r="O78" s="311"/>
      <c r="P78" s="311"/>
      <c r="Q78" s="306">
        <v>714.92200000000003</v>
      </c>
      <c r="R78" s="306"/>
      <c r="S78" s="313"/>
      <c r="T78" s="180">
        <v>67.3</v>
      </c>
      <c r="U78" s="180"/>
      <c r="V78" s="33">
        <v>0.13</v>
      </c>
      <c r="W78" s="275"/>
      <c r="X78" s="33">
        <v>68.900000000000006</v>
      </c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64.5" customHeight="1" x14ac:dyDescent="0.2">
      <c r="A79" s="253" t="s">
        <v>188</v>
      </c>
      <c r="B79" s="268" t="s">
        <v>228</v>
      </c>
      <c r="C79" s="191" t="s">
        <v>229</v>
      </c>
      <c r="D79" s="193">
        <v>2861.0569999999998</v>
      </c>
      <c r="E79" s="29" t="s">
        <v>42</v>
      </c>
      <c r="F79" s="29" t="s">
        <v>42</v>
      </c>
      <c r="G79" s="181" t="s">
        <v>42</v>
      </c>
      <c r="H79" s="181" t="s">
        <v>42</v>
      </c>
      <c r="I79" s="181" t="s">
        <v>42</v>
      </c>
      <c r="J79" s="181" t="s">
        <v>42</v>
      </c>
      <c r="K79" s="181" t="s">
        <v>42</v>
      </c>
      <c r="L79" s="181" t="s">
        <v>42</v>
      </c>
      <c r="M79" s="181" t="s">
        <v>42</v>
      </c>
      <c r="N79" s="193">
        <v>2861.0569999999998</v>
      </c>
      <c r="O79" s="185"/>
      <c r="P79" s="185"/>
      <c r="Q79" s="193"/>
      <c r="R79" s="193">
        <v>2861.0569999999998</v>
      </c>
      <c r="S79" s="187"/>
      <c r="T79" s="180">
        <v>139.30000000000001</v>
      </c>
      <c r="U79" s="180"/>
      <c r="V79" s="33">
        <v>28.6</v>
      </c>
      <c r="W79" s="275"/>
      <c r="X79" s="33">
        <v>199.1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 customHeight="1" x14ac:dyDescent="0.2">
      <c r="A80" s="330" t="s">
        <v>77</v>
      </c>
      <c r="B80" s="330"/>
      <c r="C80" s="330"/>
      <c r="D80" s="34">
        <f>SUM(D76:D79)</f>
        <v>4668.4390000000003</v>
      </c>
      <c r="E80" s="272" t="s">
        <v>42</v>
      </c>
      <c r="F80" s="272" t="s">
        <v>42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4">
        <f>N76+N78+N79+N77</f>
        <v>4668.4389999999994</v>
      </c>
      <c r="O80" s="34">
        <f t="shared" ref="O80:X80" si="6">O76+O78+O79+O77</f>
        <v>0</v>
      </c>
      <c r="P80" s="34">
        <f t="shared" si="6"/>
        <v>0</v>
      </c>
      <c r="Q80" s="34">
        <f t="shared" si="6"/>
        <v>1114.097</v>
      </c>
      <c r="R80" s="34">
        <f t="shared" si="6"/>
        <v>3554.3419999999996</v>
      </c>
      <c r="S80" s="34">
        <f t="shared" si="6"/>
        <v>0</v>
      </c>
      <c r="T80" s="34">
        <f t="shared" si="6"/>
        <v>329.6</v>
      </c>
      <c r="U80" s="34">
        <f t="shared" si="6"/>
        <v>0</v>
      </c>
      <c r="V80" s="34">
        <f t="shared" si="6"/>
        <v>84.72999999999999</v>
      </c>
      <c r="W80" s="34">
        <f t="shared" si="6"/>
        <v>0</v>
      </c>
      <c r="X80" s="34">
        <f t="shared" si="6"/>
        <v>418.7</v>
      </c>
      <c r="Y80" s="19"/>
      <c r="Z80" s="19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0.25" customHeight="1" x14ac:dyDescent="0.2">
      <c r="A81" s="276" t="s">
        <v>78</v>
      </c>
      <c r="B81" s="329" t="s">
        <v>79</v>
      </c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">
      <c r="A82" s="272" t="s">
        <v>80</v>
      </c>
      <c r="B82" s="38"/>
      <c r="C82" s="133"/>
      <c r="D82" s="35"/>
      <c r="E82" s="118" t="s">
        <v>42</v>
      </c>
      <c r="F82" s="118" t="s">
        <v>42</v>
      </c>
      <c r="G82" s="118" t="s">
        <v>42</v>
      </c>
      <c r="H82" s="118" t="s">
        <v>42</v>
      </c>
      <c r="I82" s="118" t="s">
        <v>42</v>
      </c>
      <c r="J82" s="118" t="s">
        <v>42</v>
      </c>
      <c r="K82" s="118" t="s">
        <v>42</v>
      </c>
      <c r="L82" s="118" t="s">
        <v>42</v>
      </c>
      <c r="M82" s="118" t="s">
        <v>42</v>
      </c>
      <c r="N82" s="273"/>
      <c r="O82" s="35">
        <f>D82</f>
        <v>0</v>
      </c>
      <c r="P82" s="23"/>
      <c r="Q82" s="23"/>
      <c r="R82" s="34"/>
      <c r="S82" s="35">
        <f>O82</f>
        <v>0</v>
      </c>
      <c r="T82" s="35"/>
      <c r="U82" s="34"/>
      <c r="V82" s="35"/>
      <c r="W82" s="34"/>
      <c r="X82" s="35"/>
      <c r="Y82" s="271"/>
      <c r="Z82" s="271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3.5" customHeight="1" x14ac:dyDescent="0.2">
      <c r="A83" s="330" t="s">
        <v>81</v>
      </c>
      <c r="B83" s="330"/>
      <c r="C83" s="330"/>
      <c r="D83" s="34">
        <f>D82</f>
        <v>0</v>
      </c>
      <c r="E83" s="273" t="str">
        <f>E82</f>
        <v>х </v>
      </c>
      <c r="F83" s="273" t="str">
        <f>F82</f>
        <v>х 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272">
        <v>0</v>
      </c>
      <c r="O83" s="34">
        <f t="shared" ref="O83:U83" si="7">O82</f>
        <v>0</v>
      </c>
      <c r="P83" s="34">
        <f t="shared" si="7"/>
        <v>0</v>
      </c>
      <c r="Q83" s="34">
        <f t="shared" si="7"/>
        <v>0</v>
      </c>
      <c r="R83" s="34">
        <f t="shared" si="7"/>
        <v>0</v>
      </c>
      <c r="S83" s="34">
        <f t="shared" si="7"/>
        <v>0</v>
      </c>
      <c r="T83" s="34">
        <f t="shared" si="7"/>
        <v>0</v>
      </c>
      <c r="U83" s="34">
        <f t="shared" si="7"/>
        <v>0</v>
      </c>
      <c r="V83" s="34"/>
      <c r="W83" s="34"/>
      <c r="X83" s="34"/>
      <c r="Y83" s="19"/>
      <c r="Z83" s="19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8.75" customHeight="1" x14ac:dyDescent="0.2">
      <c r="A84" s="272" t="s">
        <v>82</v>
      </c>
      <c r="B84" s="335" t="s">
        <v>56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">
      <c r="A85" s="273"/>
      <c r="B85" s="273"/>
      <c r="C85" s="273"/>
      <c r="D85" s="273"/>
      <c r="E85" s="29" t="s">
        <v>42</v>
      </c>
      <c r="F85" s="29" t="s">
        <v>42</v>
      </c>
      <c r="G85" s="29" t="s">
        <v>42</v>
      </c>
      <c r="H85" s="29" t="s">
        <v>42</v>
      </c>
      <c r="I85" s="29" t="s">
        <v>42</v>
      </c>
      <c r="J85" s="29" t="s">
        <v>42</v>
      </c>
      <c r="K85" s="29" t="s">
        <v>42</v>
      </c>
      <c r="L85" s="29" t="s">
        <v>42</v>
      </c>
      <c r="M85" s="29" t="s">
        <v>42</v>
      </c>
      <c r="N85" s="273"/>
      <c r="O85" s="273"/>
      <c r="P85" s="24"/>
      <c r="Q85" s="24"/>
      <c r="R85" s="273"/>
      <c r="S85" s="273"/>
      <c r="T85" s="273"/>
      <c r="U85" s="273"/>
      <c r="V85" s="273"/>
      <c r="W85" s="273"/>
      <c r="X85" s="273"/>
      <c r="Y85" s="271"/>
      <c r="Z85" s="271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3.5" customHeight="1" x14ac:dyDescent="0.2">
      <c r="A86" s="330" t="s">
        <v>83</v>
      </c>
      <c r="B86" s="330"/>
      <c r="C86" s="330"/>
      <c r="D86" s="272"/>
      <c r="E86" s="272" t="s">
        <v>40</v>
      </c>
      <c r="F86" s="272" t="s">
        <v>40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272"/>
      <c r="O86" s="272"/>
      <c r="P86" s="31"/>
      <c r="Q86" s="31"/>
      <c r="R86" s="272"/>
      <c r="S86" s="272"/>
      <c r="T86" s="272"/>
      <c r="U86" s="272"/>
      <c r="V86" s="272"/>
      <c r="W86" s="272"/>
      <c r="X86" s="272"/>
      <c r="Y86" s="19"/>
      <c r="Z86" s="19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">
      <c r="A87" s="276"/>
      <c r="B87" s="276"/>
      <c r="C87" s="276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272"/>
      <c r="O87" s="272"/>
      <c r="P87" s="31"/>
      <c r="Q87" s="31"/>
      <c r="R87" s="272"/>
      <c r="S87" s="40"/>
      <c r="T87" s="39"/>
      <c r="U87" s="39"/>
      <c r="V87" s="39"/>
      <c r="W87" s="39"/>
      <c r="X87" s="39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" customHeight="1" x14ac:dyDescent="0.2">
      <c r="A88" s="276" t="s">
        <v>84</v>
      </c>
      <c r="B88" s="329" t="s">
        <v>59</v>
      </c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39" customHeight="1" x14ac:dyDescent="0.25">
      <c r="A89" s="276" t="s">
        <v>174</v>
      </c>
      <c r="B89" s="162"/>
      <c r="C89" s="154">
        <v>1</v>
      </c>
      <c r="D89" s="178"/>
      <c r="E89" s="29" t="s">
        <v>42</v>
      </c>
      <c r="F89" s="29" t="s">
        <v>42</v>
      </c>
      <c r="G89" s="29" t="s">
        <v>42</v>
      </c>
      <c r="H89" s="29" t="s">
        <v>42</v>
      </c>
      <c r="I89" s="29" t="s">
        <v>42</v>
      </c>
      <c r="J89" s="29" t="s">
        <v>42</v>
      </c>
      <c r="K89" s="29" t="s">
        <v>42</v>
      </c>
      <c r="L89" s="29" t="s">
        <v>42</v>
      </c>
      <c r="M89" s="29" t="s">
        <v>42</v>
      </c>
      <c r="N89" s="178"/>
      <c r="O89" s="275"/>
      <c r="P89" s="275"/>
      <c r="R89" s="178"/>
      <c r="S89" s="275"/>
      <c r="T89" s="275"/>
      <c r="U89" s="275"/>
      <c r="V89" s="275"/>
      <c r="W89" s="275"/>
      <c r="X89" s="275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.75" customHeight="1" x14ac:dyDescent="0.2">
      <c r="A90" s="330" t="s">
        <v>85</v>
      </c>
      <c r="B90" s="330"/>
      <c r="C90" s="330"/>
      <c r="D90" s="273">
        <f>SUM(D89)</f>
        <v>0</v>
      </c>
      <c r="E90" s="272" t="s">
        <v>42</v>
      </c>
      <c r="F90" s="119" t="s">
        <v>42</v>
      </c>
      <c r="G90" s="272"/>
      <c r="H90" s="272"/>
      <c r="I90" s="272"/>
      <c r="J90" s="272"/>
      <c r="K90" s="272"/>
      <c r="L90" s="272"/>
      <c r="M90" s="41"/>
      <c r="N90" s="273"/>
      <c r="O90" s="42"/>
      <c r="P90" s="31"/>
      <c r="Q90" s="31"/>
      <c r="R90" s="273"/>
      <c r="S90" s="42"/>
      <c r="T90" s="34"/>
      <c r="U90" s="273"/>
      <c r="V90" s="273"/>
      <c r="W90" s="273"/>
      <c r="X90" s="273"/>
      <c r="Y90" s="19"/>
      <c r="Z90" s="19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5.75" customHeight="1" x14ac:dyDescent="0.2">
      <c r="A91" s="272" t="s">
        <v>86</v>
      </c>
      <c r="B91" s="330" t="s">
        <v>45</v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19"/>
      <c r="Z91" s="19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">
      <c r="A92" s="273"/>
      <c r="B92" s="273"/>
      <c r="C92" s="273"/>
      <c r="D92" s="273"/>
      <c r="E92" s="29" t="s">
        <v>42</v>
      </c>
      <c r="F92" s="29" t="s">
        <v>42</v>
      </c>
      <c r="G92" s="29" t="s">
        <v>42</v>
      </c>
      <c r="H92" s="29" t="s">
        <v>42</v>
      </c>
      <c r="I92" s="29" t="s">
        <v>42</v>
      </c>
      <c r="J92" s="29" t="s">
        <v>42</v>
      </c>
      <c r="K92" s="29" t="s">
        <v>42</v>
      </c>
      <c r="L92" s="29" t="s">
        <v>42</v>
      </c>
      <c r="M92" s="29" t="s">
        <v>42</v>
      </c>
      <c r="N92" s="273"/>
      <c r="O92" s="273"/>
      <c r="P92" s="24"/>
      <c r="Q92" s="24"/>
      <c r="R92" s="273"/>
      <c r="S92" s="273"/>
      <c r="T92" s="273"/>
      <c r="U92" s="273"/>
      <c r="V92" s="273"/>
      <c r="W92" s="273"/>
      <c r="X92" s="273"/>
      <c r="Y92" s="271"/>
      <c r="Z92" s="271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4.25" customHeight="1" x14ac:dyDescent="0.2">
      <c r="A93" s="330" t="s">
        <v>87</v>
      </c>
      <c r="B93" s="330"/>
      <c r="C93" s="330"/>
      <c r="D93" s="272"/>
      <c r="E93" s="272" t="s">
        <v>42</v>
      </c>
      <c r="F93" s="272" t="s">
        <v>42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272"/>
      <c r="O93" s="272"/>
      <c r="P93" s="31"/>
      <c r="Q93" s="31"/>
      <c r="R93" s="272"/>
      <c r="S93" s="272"/>
      <c r="T93" s="272"/>
      <c r="U93" s="272"/>
      <c r="V93" s="272"/>
      <c r="W93" s="272"/>
      <c r="X93" s="272"/>
      <c r="Y93" s="19"/>
      <c r="Z93" s="19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4.25" customHeight="1" x14ac:dyDescent="0.2">
      <c r="A94" s="330" t="s">
        <v>88</v>
      </c>
      <c r="B94" s="330"/>
      <c r="C94" s="330"/>
      <c r="D94" s="35">
        <f>D90+D80</f>
        <v>4668.4390000000003</v>
      </c>
      <c r="E94" s="272" t="s">
        <v>42</v>
      </c>
      <c r="F94" s="35" t="str">
        <f>F82</f>
        <v>х 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f t="shared" ref="N94:X94" si="8">N80+N83</f>
        <v>4668.4389999999994</v>
      </c>
      <c r="O94" s="35">
        <f t="shared" si="8"/>
        <v>0</v>
      </c>
      <c r="P94" s="35">
        <f t="shared" si="8"/>
        <v>0</v>
      </c>
      <c r="Q94" s="35">
        <f t="shared" si="8"/>
        <v>1114.097</v>
      </c>
      <c r="R94" s="35">
        <f t="shared" si="8"/>
        <v>3554.3419999999996</v>
      </c>
      <c r="S94" s="35">
        <f t="shared" si="8"/>
        <v>0</v>
      </c>
      <c r="T94" s="35">
        <f t="shared" si="8"/>
        <v>329.6</v>
      </c>
      <c r="U94" s="35">
        <f t="shared" si="8"/>
        <v>0</v>
      </c>
      <c r="V94" s="35">
        <f t="shared" si="8"/>
        <v>84.72999999999999</v>
      </c>
      <c r="W94" s="35">
        <f t="shared" si="8"/>
        <v>0</v>
      </c>
      <c r="X94" s="35">
        <f t="shared" si="8"/>
        <v>418.7</v>
      </c>
      <c r="Y94" s="19"/>
      <c r="Z94" s="19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332" t="s">
        <v>89</v>
      </c>
      <c r="B95" s="332"/>
      <c r="C95" s="332"/>
      <c r="D95" s="34">
        <f>D94</f>
        <v>4668.4390000000003</v>
      </c>
      <c r="E95" s="34" t="str">
        <f>E94</f>
        <v>х </v>
      </c>
      <c r="F95" s="34" t="str">
        <f>F94</f>
        <v>х 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4">
        <f>N80+N66</f>
        <v>4668.4389999999994</v>
      </c>
      <c r="O95" s="34">
        <f t="shared" ref="O95:X95" si="9">O80+O66</f>
        <v>0</v>
      </c>
      <c r="P95" s="34">
        <f t="shared" si="9"/>
        <v>0</v>
      </c>
      <c r="Q95" s="34">
        <f t="shared" si="9"/>
        <v>1114.097</v>
      </c>
      <c r="R95" s="34">
        <f t="shared" si="9"/>
        <v>3554.3419999999996</v>
      </c>
      <c r="S95" s="34">
        <f t="shared" si="9"/>
        <v>0</v>
      </c>
      <c r="T95" s="34">
        <f t="shared" si="9"/>
        <v>329.6</v>
      </c>
      <c r="U95" s="34">
        <f t="shared" si="9"/>
        <v>0</v>
      </c>
      <c r="V95" s="34">
        <f t="shared" si="9"/>
        <v>84.72999999999999</v>
      </c>
      <c r="W95" s="34">
        <f t="shared" si="9"/>
        <v>0</v>
      </c>
      <c r="X95" s="34">
        <f t="shared" si="9"/>
        <v>418.7</v>
      </c>
      <c r="Y95" s="271"/>
      <c r="Z95" s="271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7.45" customHeight="1" x14ac:dyDescent="0.2">
      <c r="A96" s="273" t="s">
        <v>90</v>
      </c>
      <c r="B96" s="332" t="s">
        <v>91</v>
      </c>
      <c r="C96" s="332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271"/>
      <c r="Z96" s="43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.6" customHeight="1" x14ac:dyDescent="0.2">
      <c r="A97" s="20" t="s">
        <v>92</v>
      </c>
      <c r="B97" s="332" t="s">
        <v>167</v>
      </c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22"/>
      <c r="Z97" s="22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5.75" customHeight="1" x14ac:dyDescent="0.2">
      <c r="A98" s="21" t="s">
        <v>93</v>
      </c>
      <c r="B98" s="329" t="s">
        <v>38</v>
      </c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9"/>
      <c r="S98" s="329"/>
      <c r="T98" s="329"/>
      <c r="U98" s="329"/>
      <c r="V98" s="329"/>
      <c r="W98" s="329"/>
      <c r="X98" s="329"/>
      <c r="Y98" s="22"/>
      <c r="Z98" s="44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">
      <c r="A99" s="273"/>
      <c r="B99" s="273"/>
      <c r="C99" s="273"/>
      <c r="D99" s="273"/>
      <c r="E99" s="29" t="s">
        <v>42</v>
      </c>
      <c r="F99" s="29" t="s">
        <v>42</v>
      </c>
      <c r="G99" s="29" t="s">
        <v>42</v>
      </c>
      <c r="H99" s="29" t="s">
        <v>42</v>
      </c>
      <c r="I99" s="29" t="s">
        <v>42</v>
      </c>
      <c r="J99" s="29" t="s">
        <v>42</v>
      </c>
      <c r="K99" s="29" t="s">
        <v>42</v>
      </c>
      <c r="L99" s="29" t="s">
        <v>42</v>
      </c>
      <c r="M99" s="29" t="s">
        <v>42</v>
      </c>
      <c r="N99" s="273"/>
      <c r="O99" s="273"/>
      <c r="P99" s="24"/>
      <c r="Q99" s="24"/>
      <c r="R99" s="273"/>
      <c r="S99" s="273"/>
      <c r="T99" s="273"/>
      <c r="U99" s="273"/>
      <c r="V99" s="273"/>
      <c r="W99" s="273"/>
      <c r="X99" s="273"/>
      <c r="Y99" s="271"/>
      <c r="Z99" s="271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4.25" customHeight="1" x14ac:dyDescent="0.2">
      <c r="A100" s="330" t="s">
        <v>94</v>
      </c>
      <c r="B100" s="330"/>
      <c r="C100" s="330"/>
      <c r="D100" s="272"/>
      <c r="E100" s="272" t="s">
        <v>42</v>
      </c>
      <c r="F100" s="272" t="s">
        <v>42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272"/>
      <c r="O100" s="272"/>
      <c r="P100" s="31"/>
      <c r="Q100" s="31"/>
      <c r="R100" s="272"/>
      <c r="S100" s="272"/>
      <c r="T100" s="272"/>
      <c r="U100" s="272"/>
      <c r="V100" s="272"/>
      <c r="W100" s="272"/>
      <c r="X100" s="272"/>
      <c r="Y100" s="19"/>
      <c r="Z100" s="19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.75" customHeight="1" x14ac:dyDescent="0.2">
      <c r="A101" s="272" t="s">
        <v>95</v>
      </c>
      <c r="B101" s="329" t="s">
        <v>53</v>
      </c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29"/>
      <c r="U101" s="329"/>
      <c r="V101" s="329"/>
      <c r="W101" s="329"/>
      <c r="X101" s="329"/>
      <c r="Y101" s="28"/>
      <c r="Z101" s="28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">
      <c r="A102" s="273"/>
      <c r="B102" s="273"/>
      <c r="C102" s="273"/>
      <c r="D102" s="273"/>
      <c r="E102" s="29" t="s">
        <v>42</v>
      </c>
      <c r="F102" s="29" t="s">
        <v>42</v>
      </c>
      <c r="G102" s="29" t="s">
        <v>42</v>
      </c>
      <c r="H102" s="29" t="s">
        <v>42</v>
      </c>
      <c r="I102" s="29" t="s">
        <v>42</v>
      </c>
      <c r="J102" s="29" t="s">
        <v>42</v>
      </c>
      <c r="K102" s="29" t="s">
        <v>42</v>
      </c>
      <c r="L102" s="29" t="s">
        <v>42</v>
      </c>
      <c r="M102" s="29" t="s">
        <v>42</v>
      </c>
      <c r="N102" s="273"/>
      <c r="O102" s="273"/>
      <c r="P102" s="24"/>
      <c r="Q102" s="24"/>
      <c r="R102" s="273"/>
      <c r="S102" s="273"/>
      <c r="T102" s="45"/>
      <c r="U102" s="273"/>
      <c r="V102" s="273"/>
      <c r="W102" s="273"/>
      <c r="X102" s="45"/>
      <c r="Y102" s="271"/>
      <c r="Z102" s="271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customHeight="1" x14ac:dyDescent="0.2">
      <c r="A103" s="330" t="s">
        <v>96</v>
      </c>
      <c r="B103" s="330"/>
      <c r="C103" s="330"/>
      <c r="D103" s="273"/>
      <c r="E103" s="29" t="s">
        <v>42</v>
      </c>
      <c r="F103" s="272" t="s">
        <v>42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273"/>
      <c r="O103" s="272"/>
      <c r="P103" s="31"/>
      <c r="Q103" s="31"/>
      <c r="R103" s="272"/>
      <c r="S103" s="273">
        <v>0</v>
      </c>
      <c r="T103" s="273">
        <v>0</v>
      </c>
      <c r="U103" s="273">
        <v>0</v>
      </c>
      <c r="V103" s="273">
        <v>0</v>
      </c>
      <c r="W103" s="273">
        <v>0</v>
      </c>
      <c r="X103" s="273">
        <v>0</v>
      </c>
      <c r="Y103" s="19"/>
      <c r="Z103" s="19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">
      <c r="A104" s="20" t="s">
        <v>97</v>
      </c>
      <c r="B104" s="330" t="s">
        <v>45</v>
      </c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28"/>
      <c r="Z104" s="28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">
      <c r="A105" s="273"/>
      <c r="B105" s="273"/>
      <c r="C105" s="273"/>
      <c r="D105" s="273"/>
      <c r="E105" s="29" t="s">
        <v>42</v>
      </c>
      <c r="F105" s="29" t="s">
        <v>42</v>
      </c>
      <c r="G105" s="29" t="s">
        <v>42</v>
      </c>
      <c r="H105" s="29" t="s">
        <v>42</v>
      </c>
      <c r="I105" s="29" t="s">
        <v>42</v>
      </c>
      <c r="J105" s="29" t="s">
        <v>42</v>
      </c>
      <c r="K105" s="29" t="s">
        <v>42</v>
      </c>
      <c r="L105" s="29" t="s">
        <v>42</v>
      </c>
      <c r="M105" s="29" t="s">
        <v>42</v>
      </c>
      <c r="N105" s="273"/>
      <c r="O105" s="273"/>
      <c r="P105" s="24"/>
      <c r="Q105" s="24"/>
      <c r="R105" s="273"/>
      <c r="S105" s="273"/>
      <c r="T105" s="273"/>
      <c r="U105" s="273"/>
      <c r="V105" s="273"/>
      <c r="W105" s="273"/>
      <c r="X105" s="273"/>
      <c r="Y105" s="271"/>
      <c r="Z105" s="271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.75" customHeight="1" x14ac:dyDescent="0.2">
      <c r="A106" s="330" t="s">
        <v>98</v>
      </c>
      <c r="B106" s="330"/>
      <c r="C106" s="330"/>
      <c r="D106" s="272"/>
      <c r="E106" s="272" t="s">
        <v>42</v>
      </c>
      <c r="F106" s="272" t="s">
        <v>42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272"/>
      <c r="O106" s="272"/>
      <c r="P106" s="31"/>
      <c r="Q106" s="31"/>
      <c r="R106" s="272"/>
      <c r="S106" s="272"/>
      <c r="T106" s="272"/>
      <c r="U106" s="272"/>
      <c r="V106" s="272"/>
      <c r="W106" s="272"/>
      <c r="X106" s="272"/>
      <c r="Y106" s="19"/>
      <c r="Z106" s="19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 customHeight="1" x14ac:dyDescent="0.2">
      <c r="A107" s="332" t="s">
        <v>99</v>
      </c>
      <c r="B107" s="332"/>
      <c r="C107" s="332"/>
      <c r="D107" s="273"/>
      <c r="E107" s="273" t="s">
        <v>42</v>
      </c>
      <c r="F107" s="273" t="s">
        <v>42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272"/>
      <c r="O107" s="272"/>
      <c r="P107" s="31"/>
      <c r="Q107" s="31"/>
      <c r="R107" s="272"/>
      <c r="S107" s="272"/>
      <c r="T107" s="272"/>
      <c r="U107" s="272"/>
      <c r="V107" s="272"/>
      <c r="W107" s="272"/>
      <c r="X107" s="272"/>
      <c r="Y107" s="19"/>
      <c r="Z107" s="19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4.25" customHeight="1" x14ac:dyDescent="0.2">
      <c r="A108" s="20" t="s">
        <v>100</v>
      </c>
      <c r="B108" s="335" t="s">
        <v>49</v>
      </c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35"/>
      <c r="X108" s="335"/>
      <c r="Y108" s="28"/>
      <c r="Z108" s="2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5" customHeight="1" x14ac:dyDescent="0.2">
      <c r="A109" s="32" t="s">
        <v>101</v>
      </c>
      <c r="B109" s="329" t="s">
        <v>38</v>
      </c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29"/>
      <c r="U109" s="329"/>
      <c r="V109" s="329"/>
      <c r="W109" s="329"/>
      <c r="X109" s="32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">
      <c r="A110" s="273"/>
      <c r="B110" s="273"/>
      <c r="C110" s="273"/>
      <c r="D110" s="273"/>
      <c r="E110" s="29" t="s">
        <v>42</v>
      </c>
      <c r="F110" s="29" t="s">
        <v>42</v>
      </c>
      <c r="G110" s="29" t="s">
        <v>42</v>
      </c>
      <c r="H110" s="29" t="s">
        <v>42</v>
      </c>
      <c r="I110" s="29" t="s">
        <v>42</v>
      </c>
      <c r="J110" s="29" t="s">
        <v>42</v>
      </c>
      <c r="K110" s="29" t="s">
        <v>42</v>
      </c>
      <c r="L110" s="29" t="s">
        <v>42</v>
      </c>
      <c r="M110" s="29" t="s">
        <v>42</v>
      </c>
      <c r="N110" s="273"/>
      <c r="O110" s="273"/>
      <c r="P110" s="24"/>
      <c r="Q110" s="24"/>
      <c r="R110" s="273"/>
      <c r="S110" s="273"/>
      <c r="T110" s="273"/>
      <c r="U110" s="273"/>
      <c r="V110" s="273"/>
      <c r="W110" s="273"/>
      <c r="X110" s="273"/>
      <c r="Y110" s="271"/>
      <c r="Z110" s="271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 x14ac:dyDescent="0.2">
      <c r="A111" s="330" t="s">
        <v>102</v>
      </c>
      <c r="B111" s="330"/>
      <c r="C111" s="330"/>
      <c r="D111" s="272"/>
      <c r="E111" s="272" t="s">
        <v>42</v>
      </c>
      <c r="F111" s="272" t="s">
        <v>42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272"/>
      <c r="O111" s="272"/>
      <c r="P111" s="31"/>
      <c r="Q111" s="31"/>
      <c r="R111" s="272"/>
      <c r="S111" s="272"/>
      <c r="T111" s="272"/>
      <c r="U111" s="272"/>
      <c r="V111" s="272"/>
      <c r="W111" s="272"/>
      <c r="X111" s="272"/>
      <c r="Y111" s="19"/>
      <c r="Z111" s="19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6.5" customHeight="1" x14ac:dyDescent="0.2">
      <c r="A112" s="276" t="s">
        <v>103</v>
      </c>
      <c r="B112" s="329" t="s">
        <v>53</v>
      </c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29"/>
      <c r="U112" s="329"/>
      <c r="V112" s="329"/>
      <c r="W112" s="329"/>
      <c r="X112" s="329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">
      <c r="A113" s="273"/>
      <c r="B113" s="273"/>
      <c r="C113" s="273"/>
      <c r="D113" s="273"/>
      <c r="E113" s="29" t="s">
        <v>42</v>
      </c>
      <c r="F113" s="29" t="s">
        <v>42</v>
      </c>
      <c r="G113" s="29" t="s">
        <v>42</v>
      </c>
      <c r="H113" s="29" t="s">
        <v>42</v>
      </c>
      <c r="I113" s="29" t="s">
        <v>42</v>
      </c>
      <c r="J113" s="29" t="s">
        <v>42</v>
      </c>
      <c r="K113" s="29" t="s">
        <v>42</v>
      </c>
      <c r="L113" s="29" t="s">
        <v>42</v>
      </c>
      <c r="M113" s="29" t="s">
        <v>42</v>
      </c>
      <c r="N113" s="273"/>
      <c r="O113" s="273"/>
      <c r="P113" s="24"/>
      <c r="Q113" s="24"/>
      <c r="R113" s="273"/>
      <c r="S113" s="273"/>
      <c r="T113" s="273"/>
      <c r="U113" s="273"/>
      <c r="V113" s="273"/>
      <c r="W113" s="273"/>
      <c r="X113" s="273"/>
      <c r="Y113" s="271"/>
      <c r="Z113" s="271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4.25" customHeight="1" x14ac:dyDescent="0.2">
      <c r="A114" s="330" t="s">
        <v>104</v>
      </c>
      <c r="B114" s="330"/>
      <c r="C114" s="330"/>
      <c r="D114" s="272"/>
      <c r="E114" s="272" t="s">
        <v>42</v>
      </c>
      <c r="F114" s="272" t="s">
        <v>42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272"/>
      <c r="O114" s="272"/>
      <c r="P114" s="31"/>
      <c r="Q114" s="31"/>
      <c r="R114" s="272"/>
      <c r="S114" s="272"/>
      <c r="T114" s="272"/>
      <c r="U114" s="272"/>
      <c r="V114" s="272"/>
      <c r="W114" s="272"/>
      <c r="X114" s="272"/>
      <c r="Y114" s="19"/>
      <c r="Z114" s="19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4.25" customHeight="1" x14ac:dyDescent="0.2">
      <c r="A115" s="272" t="s">
        <v>105</v>
      </c>
      <c r="B115" s="329" t="s">
        <v>56</v>
      </c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9"/>
      <c r="S115" s="329"/>
      <c r="T115" s="329"/>
      <c r="U115" s="329"/>
      <c r="V115" s="329"/>
      <c r="W115" s="329"/>
      <c r="X115" s="329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273"/>
      <c r="B116" s="273"/>
      <c r="C116" s="273"/>
      <c r="D116" s="273"/>
      <c r="E116" s="29" t="s">
        <v>42</v>
      </c>
      <c r="F116" s="29" t="s">
        <v>42</v>
      </c>
      <c r="G116" s="29" t="s">
        <v>42</v>
      </c>
      <c r="H116" s="29" t="s">
        <v>42</v>
      </c>
      <c r="I116" s="29" t="s">
        <v>42</v>
      </c>
      <c r="J116" s="29" t="s">
        <v>42</v>
      </c>
      <c r="K116" s="29" t="s">
        <v>42</v>
      </c>
      <c r="L116" s="29" t="s">
        <v>42</v>
      </c>
      <c r="M116" s="29" t="s">
        <v>42</v>
      </c>
      <c r="N116" s="273"/>
      <c r="O116" s="273"/>
      <c r="P116" s="24"/>
      <c r="Q116" s="24"/>
      <c r="R116" s="273"/>
      <c r="S116" s="273"/>
      <c r="T116" s="273"/>
      <c r="U116" s="273"/>
      <c r="V116" s="273"/>
      <c r="W116" s="273"/>
      <c r="X116" s="273"/>
      <c r="Y116" s="271"/>
      <c r="Z116" s="271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2.75" customHeight="1" x14ac:dyDescent="0.2">
      <c r="A117" s="330" t="s">
        <v>106</v>
      </c>
      <c r="B117" s="330"/>
      <c r="C117" s="330"/>
      <c r="D117" s="272"/>
      <c r="E117" s="272" t="s">
        <v>42</v>
      </c>
      <c r="F117" s="272" t="s">
        <v>42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272"/>
      <c r="O117" s="272"/>
      <c r="P117" s="31"/>
      <c r="Q117" s="31"/>
      <c r="R117" s="272"/>
      <c r="S117" s="272"/>
      <c r="T117" s="272"/>
      <c r="U117" s="272"/>
      <c r="V117" s="272"/>
      <c r="W117" s="272"/>
      <c r="X117" s="272"/>
      <c r="Y117" s="19"/>
      <c r="Z117" s="19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">
      <c r="A118" s="276"/>
      <c r="B118" s="276"/>
      <c r="C118" s="276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272"/>
      <c r="O118" s="272"/>
      <c r="P118" s="31"/>
      <c r="Q118" s="31"/>
      <c r="R118" s="272"/>
      <c r="S118" s="40"/>
      <c r="T118" s="39"/>
      <c r="U118" s="39"/>
      <c r="V118" s="39"/>
      <c r="W118" s="39"/>
      <c r="X118" s="39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25" customHeight="1" x14ac:dyDescent="0.2">
      <c r="A119" s="276" t="s">
        <v>107</v>
      </c>
      <c r="B119" s="329" t="s">
        <v>59</v>
      </c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">
      <c r="A120" s="273"/>
      <c r="B120" s="273"/>
      <c r="C120" s="273"/>
      <c r="D120" s="273"/>
      <c r="E120" s="29" t="s">
        <v>42</v>
      </c>
      <c r="F120" s="29" t="s">
        <v>42</v>
      </c>
      <c r="G120" s="29" t="s">
        <v>42</v>
      </c>
      <c r="H120" s="29" t="s">
        <v>42</v>
      </c>
      <c r="I120" s="29" t="s">
        <v>42</v>
      </c>
      <c r="J120" s="29" t="s">
        <v>42</v>
      </c>
      <c r="K120" s="29" t="s">
        <v>42</v>
      </c>
      <c r="L120" s="29" t="s">
        <v>42</v>
      </c>
      <c r="M120" s="29" t="s">
        <v>42</v>
      </c>
      <c r="N120" s="273"/>
      <c r="O120" s="273"/>
      <c r="P120" s="24"/>
      <c r="Q120" s="24"/>
      <c r="R120" s="273"/>
      <c r="S120" s="273"/>
      <c r="T120" s="273"/>
      <c r="U120" s="273"/>
      <c r="V120" s="273"/>
      <c r="W120" s="273"/>
      <c r="X120" s="273"/>
      <c r="Y120" s="271"/>
      <c r="Z120" s="271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customHeight="1" x14ac:dyDescent="0.2">
      <c r="A121" s="330" t="s">
        <v>108</v>
      </c>
      <c r="B121" s="330"/>
      <c r="C121" s="330"/>
      <c r="D121" s="272"/>
      <c r="E121" s="272" t="s">
        <v>42</v>
      </c>
      <c r="F121" s="272" t="s">
        <v>42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272"/>
      <c r="O121" s="272"/>
      <c r="P121" s="31"/>
      <c r="Q121" s="31"/>
      <c r="R121" s="272"/>
      <c r="S121" s="272"/>
      <c r="T121" s="272"/>
      <c r="U121" s="272"/>
      <c r="V121" s="272"/>
      <c r="W121" s="272"/>
      <c r="X121" s="272"/>
      <c r="Y121" s="19"/>
      <c r="Z121" s="19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3.5" customHeight="1" x14ac:dyDescent="0.2">
      <c r="A122" s="272" t="s">
        <v>109</v>
      </c>
      <c r="B122" s="330" t="s">
        <v>45</v>
      </c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19"/>
      <c r="Z122" s="19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">
      <c r="A123" s="273"/>
      <c r="B123" s="273"/>
      <c r="C123" s="273"/>
      <c r="D123" s="273"/>
      <c r="E123" s="29" t="s">
        <v>42</v>
      </c>
      <c r="F123" s="29" t="s">
        <v>42</v>
      </c>
      <c r="G123" s="29" t="s">
        <v>42</v>
      </c>
      <c r="H123" s="29" t="s">
        <v>42</v>
      </c>
      <c r="I123" s="29" t="s">
        <v>42</v>
      </c>
      <c r="J123" s="29" t="s">
        <v>42</v>
      </c>
      <c r="K123" s="29" t="s">
        <v>42</v>
      </c>
      <c r="L123" s="29" t="s">
        <v>42</v>
      </c>
      <c r="M123" s="29" t="s">
        <v>42</v>
      </c>
      <c r="N123" s="273"/>
      <c r="O123" s="273"/>
      <c r="P123" s="24"/>
      <c r="Q123" s="24"/>
      <c r="R123" s="273"/>
      <c r="S123" s="273"/>
      <c r="T123" s="273"/>
      <c r="U123" s="273"/>
      <c r="V123" s="273"/>
      <c r="W123" s="273"/>
      <c r="X123" s="273"/>
      <c r="Y123" s="271"/>
      <c r="Z123" s="271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5.75" customHeight="1" x14ac:dyDescent="0.2">
      <c r="A124" s="330" t="s">
        <v>110</v>
      </c>
      <c r="B124" s="330"/>
      <c r="C124" s="330"/>
      <c r="D124" s="272"/>
      <c r="E124" s="272" t="s">
        <v>42</v>
      </c>
      <c r="F124" s="272" t="s">
        <v>42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272"/>
      <c r="O124" s="272"/>
      <c r="P124" s="31"/>
      <c r="Q124" s="31"/>
      <c r="R124" s="272"/>
      <c r="S124" s="272"/>
      <c r="T124" s="272"/>
      <c r="U124" s="272"/>
      <c r="V124" s="272"/>
      <c r="W124" s="272"/>
      <c r="X124" s="272"/>
      <c r="Y124" s="19"/>
      <c r="Z124" s="19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5" customHeight="1" x14ac:dyDescent="0.2">
      <c r="A125" s="330" t="s">
        <v>111</v>
      </c>
      <c r="B125" s="330"/>
      <c r="C125" s="330"/>
      <c r="D125" s="272"/>
      <c r="E125" s="272" t="s">
        <v>40</v>
      </c>
      <c r="F125" s="272" t="s">
        <v>40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272"/>
      <c r="O125" s="272"/>
      <c r="P125" s="31"/>
      <c r="Q125" s="31"/>
      <c r="R125" s="272"/>
      <c r="S125" s="272"/>
      <c r="T125" s="272"/>
      <c r="U125" s="272"/>
      <c r="V125" s="272"/>
      <c r="W125" s="272"/>
      <c r="X125" s="272"/>
      <c r="Y125" s="19"/>
      <c r="Z125" s="19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">
      <c r="A126" s="332" t="s">
        <v>112</v>
      </c>
      <c r="B126" s="332"/>
      <c r="C126" s="332"/>
      <c r="D126" s="273">
        <f>D103</f>
        <v>0</v>
      </c>
      <c r="E126" s="273" t="str">
        <f>E103</f>
        <v>х </v>
      </c>
      <c r="F126" s="272" t="s">
        <v>40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273">
        <f t="shared" ref="N126:X126" si="10">N103</f>
        <v>0</v>
      </c>
      <c r="O126" s="273">
        <f t="shared" si="10"/>
        <v>0</v>
      </c>
      <c r="P126" s="273">
        <f t="shared" si="10"/>
        <v>0</v>
      </c>
      <c r="Q126" s="273">
        <f t="shared" si="10"/>
        <v>0</v>
      </c>
      <c r="R126" s="273">
        <f t="shared" si="10"/>
        <v>0</v>
      </c>
      <c r="S126" s="45">
        <v>0</v>
      </c>
      <c r="T126" s="45">
        <f t="shared" si="10"/>
        <v>0</v>
      </c>
      <c r="U126" s="45">
        <f t="shared" si="10"/>
        <v>0</v>
      </c>
      <c r="V126" s="45">
        <f t="shared" si="10"/>
        <v>0</v>
      </c>
      <c r="W126" s="45">
        <f t="shared" si="10"/>
        <v>0</v>
      </c>
      <c r="X126" s="45">
        <f t="shared" si="10"/>
        <v>0</v>
      </c>
      <c r="Y126" s="271"/>
      <c r="Z126" s="271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">
      <c r="A127" s="332" t="s">
        <v>113</v>
      </c>
      <c r="B127" s="332"/>
      <c r="C127" s="332"/>
      <c r="D127" s="34">
        <f>D61+D95+D126</f>
        <v>17749.205000000002</v>
      </c>
      <c r="E127" s="34" t="s">
        <v>40</v>
      </c>
      <c r="F127" s="34" t="s">
        <v>40</v>
      </c>
      <c r="G127" s="35">
        <v>0</v>
      </c>
      <c r="H127" s="35">
        <v>0</v>
      </c>
      <c r="I127" s="35">
        <v>0</v>
      </c>
      <c r="J127" s="34">
        <v>0</v>
      </c>
      <c r="K127" s="35">
        <v>0</v>
      </c>
      <c r="L127" s="35">
        <v>0</v>
      </c>
      <c r="M127" s="35">
        <v>0</v>
      </c>
      <c r="N127" s="34">
        <f>N61+N95</f>
        <v>15567.631000000001</v>
      </c>
      <c r="O127" s="34">
        <f t="shared" ref="O127:X127" si="11">O61+O95</f>
        <v>2181.5740000000001</v>
      </c>
      <c r="P127" s="34">
        <f t="shared" si="11"/>
        <v>0</v>
      </c>
      <c r="Q127" s="34">
        <f t="shared" si="11"/>
        <v>3145.6710000000003</v>
      </c>
      <c r="R127" s="34">
        <f t="shared" si="11"/>
        <v>14603.534</v>
      </c>
      <c r="S127" s="34">
        <f t="shared" si="11"/>
        <v>0</v>
      </c>
      <c r="T127" s="34">
        <f t="shared" si="11"/>
        <v>442.88</v>
      </c>
      <c r="U127" s="34">
        <f t="shared" si="11"/>
        <v>0</v>
      </c>
      <c r="V127" s="34">
        <f t="shared" si="11"/>
        <v>108.32999999999998</v>
      </c>
      <c r="W127" s="34">
        <f t="shared" si="11"/>
        <v>0</v>
      </c>
      <c r="X127" s="34">
        <f t="shared" si="11"/>
        <v>2531.8999999999996</v>
      </c>
      <c r="Y127" s="271"/>
      <c r="Z127" s="43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">
      <c r="A128" s="144" t="s">
        <v>114</v>
      </c>
      <c r="B128" s="144"/>
      <c r="C128" s="144"/>
      <c r="D128" s="144"/>
      <c r="E128" s="144"/>
      <c r="F128" s="144"/>
      <c r="G128" s="144"/>
      <c r="H128" s="271"/>
      <c r="I128" s="271"/>
      <c r="J128" s="271"/>
      <c r="K128" s="271"/>
      <c r="L128" s="271"/>
      <c r="M128" s="271"/>
      <c r="N128" s="271"/>
      <c r="O128" s="271"/>
      <c r="P128" s="22"/>
      <c r="Q128" s="22"/>
      <c r="R128" s="43"/>
      <c r="S128" s="271"/>
      <c r="T128" s="271"/>
      <c r="U128" s="271"/>
      <c r="V128" s="271"/>
      <c r="W128" s="271"/>
      <c r="X128" s="271"/>
      <c r="Y128" s="271"/>
      <c r="Z128" s="271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">
      <c r="A129" s="274" t="s">
        <v>115</v>
      </c>
      <c r="B129" s="19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44"/>
      <c r="Q129" s="44"/>
      <c r="R129" s="271"/>
      <c r="S129" s="43"/>
      <c r="T129" s="271"/>
      <c r="U129" s="271"/>
      <c r="V129" s="271"/>
      <c r="W129" s="271"/>
      <c r="X129" s="271"/>
      <c r="Y129" s="271"/>
      <c r="Z129" s="271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">
      <c r="A130" s="274" t="s">
        <v>116</v>
      </c>
      <c r="B130" s="274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43"/>
      <c r="P130" s="22"/>
      <c r="Q130" s="22"/>
      <c r="R130" s="43"/>
      <c r="S130" s="271"/>
      <c r="T130" s="271"/>
      <c r="U130" s="271"/>
      <c r="V130" s="271"/>
      <c r="W130" s="271"/>
      <c r="X130" s="271"/>
      <c r="Y130" s="271"/>
      <c r="Z130" s="271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3.5" customHeight="1" x14ac:dyDescent="0.2">
      <c r="A131" s="341" t="s">
        <v>117</v>
      </c>
      <c r="B131" s="341"/>
      <c r="C131" s="341"/>
      <c r="D131" s="341"/>
      <c r="E131" s="341"/>
      <c r="F131" s="341"/>
      <c r="G131" s="341"/>
      <c r="H131" s="341"/>
      <c r="I131" s="271"/>
      <c r="J131" s="271"/>
      <c r="K131" s="271"/>
      <c r="L131" s="43"/>
      <c r="M131" s="271"/>
      <c r="N131" s="43"/>
      <c r="O131" s="43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3.5" customHeight="1" x14ac:dyDescent="0.2">
      <c r="A132" s="274"/>
      <c r="B132" s="274"/>
      <c r="C132" s="274"/>
      <c r="D132" s="274"/>
      <c r="E132" s="274"/>
      <c r="F132" s="274"/>
      <c r="G132" s="274"/>
      <c r="H132" s="274"/>
      <c r="I132" s="271"/>
      <c r="J132" s="271"/>
      <c r="K132" s="271"/>
      <c r="L132" s="43"/>
      <c r="M132" s="43"/>
      <c r="N132" s="271"/>
      <c r="O132" s="271"/>
      <c r="P132" s="271"/>
      <c r="Q132" s="271"/>
      <c r="R132" s="43"/>
      <c r="S132" s="271"/>
      <c r="T132" s="271"/>
      <c r="U132" s="271"/>
      <c r="V132" s="271"/>
      <c r="W132" s="271"/>
      <c r="X132" s="271"/>
      <c r="Y132" s="271"/>
      <c r="Z132" s="271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11" customFormat="1" ht="31.5" customHeight="1" x14ac:dyDescent="0.2">
      <c r="A133" s="339" t="s">
        <v>118</v>
      </c>
      <c r="B133" s="339"/>
      <c r="C133" s="339"/>
      <c r="D133" s="271"/>
      <c r="E133" s="340" t="s">
        <v>169</v>
      </c>
      <c r="F133" s="340"/>
      <c r="G133" s="340"/>
      <c r="H133" s="340"/>
      <c r="I133" s="340"/>
      <c r="J133" s="340"/>
      <c r="K133" s="271"/>
      <c r="L133" s="271"/>
      <c r="M133" s="271"/>
      <c r="N133" s="271"/>
      <c r="O133" s="43"/>
      <c r="P133" s="43"/>
      <c r="Q133" s="271"/>
      <c r="R133" s="271"/>
      <c r="S133" s="271"/>
      <c r="T133" s="271"/>
      <c r="U133" s="271"/>
      <c r="V133" s="3"/>
      <c r="W133" s="3"/>
      <c r="X133" s="2"/>
    </row>
    <row r="134" spans="1:256" ht="12" customHeight="1" x14ac:dyDescent="0.2">
      <c r="A134" s="28" t="s">
        <v>119</v>
      </c>
      <c r="B134" s="145"/>
      <c r="C134" s="145"/>
      <c r="D134" s="146"/>
      <c r="E134" s="139" t="s">
        <v>120</v>
      </c>
      <c r="F134" s="147"/>
      <c r="G134" s="147"/>
      <c r="H134" s="148" t="s">
        <v>168</v>
      </c>
      <c r="I134" s="149"/>
      <c r="J134" s="149"/>
      <c r="K134" s="165"/>
      <c r="L134" s="57"/>
    </row>
    <row r="135" spans="1:256" x14ac:dyDescent="0.2">
      <c r="L135" s="57"/>
      <c r="M135" s="57"/>
    </row>
    <row r="136" spans="1:256" x14ac:dyDescent="0.2">
      <c r="A136" s="342" t="s">
        <v>245</v>
      </c>
      <c r="B136" s="342"/>
      <c r="C136" s="342"/>
      <c r="D136" s="342"/>
    </row>
    <row r="140" spans="1:256" x14ac:dyDescent="0.2">
      <c r="M140" s="57"/>
    </row>
    <row r="141" spans="1:256" x14ac:dyDescent="0.2">
      <c r="L141" s="57"/>
    </row>
  </sheetData>
  <sheetProtection selectLockedCells="1" selectUnlockedCells="1"/>
  <mergeCells count="113">
    <mergeCell ref="C5:E5"/>
    <mergeCell ref="A133:C133"/>
    <mergeCell ref="E133:J133"/>
    <mergeCell ref="B122:X122"/>
    <mergeCell ref="A124:C124"/>
    <mergeCell ref="A125:C125"/>
    <mergeCell ref="A126:C126"/>
    <mergeCell ref="A127:C127"/>
    <mergeCell ref="A131:H131"/>
    <mergeCell ref="B112:X112"/>
    <mergeCell ref="A114:C114"/>
    <mergeCell ref="B115:X115"/>
    <mergeCell ref="A117:C117"/>
    <mergeCell ref="B119:X119"/>
    <mergeCell ref="A121:C121"/>
    <mergeCell ref="B104:X104"/>
    <mergeCell ref="A106:C106"/>
    <mergeCell ref="A107:C107"/>
    <mergeCell ref="B108:X108"/>
    <mergeCell ref="B109:X109"/>
    <mergeCell ref="A111:C111"/>
    <mergeCell ref="B96:X96"/>
    <mergeCell ref="B97:X97"/>
    <mergeCell ref="B98:X98"/>
    <mergeCell ref="A100:C100"/>
    <mergeCell ref="B101:X101"/>
    <mergeCell ref="A103:C103"/>
    <mergeCell ref="B88:X88"/>
    <mergeCell ref="A90:C90"/>
    <mergeCell ref="B91:X91"/>
    <mergeCell ref="A93:C93"/>
    <mergeCell ref="A94:C94"/>
    <mergeCell ref="A95:C95"/>
    <mergeCell ref="B75:X75"/>
    <mergeCell ref="A80:C80"/>
    <mergeCell ref="B81:X81"/>
    <mergeCell ref="A83:C83"/>
    <mergeCell ref="B84:X84"/>
    <mergeCell ref="A86:C86"/>
    <mergeCell ref="B67:X67"/>
    <mergeCell ref="A69:C69"/>
    <mergeCell ref="B70:X70"/>
    <mergeCell ref="A72:C72"/>
    <mergeCell ref="A73:C73"/>
    <mergeCell ref="B74:X74"/>
    <mergeCell ref="A61:C61"/>
    <mergeCell ref="B62:X62"/>
    <mergeCell ref="B63:X63"/>
    <mergeCell ref="B64:X64"/>
    <mergeCell ref="A66:C66"/>
    <mergeCell ref="T14:T17"/>
    <mergeCell ref="U14:U17"/>
    <mergeCell ref="B21:X21"/>
    <mergeCell ref="A23:C23"/>
    <mergeCell ref="A51:C51"/>
    <mergeCell ref="B52:X52"/>
    <mergeCell ref="A54:C54"/>
    <mergeCell ref="B55:X55"/>
    <mergeCell ref="A59:C59"/>
    <mergeCell ref="A30:C30"/>
    <mergeCell ref="B31:X31"/>
    <mergeCell ref="B32:X32"/>
    <mergeCell ref="A45:C45"/>
    <mergeCell ref="B46:X46"/>
    <mergeCell ref="A48:C48"/>
    <mergeCell ref="AC17:AC20"/>
    <mergeCell ref="B19:X19"/>
    <mergeCell ref="B20:X20"/>
    <mergeCell ref="E16:E17"/>
    <mergeCell ref="F16:F17"/>
    <mergeCell ref="G16:G17"/>
    <mergeCell ref="H16:H17"/>
    <mergeCell ref="I16:J16"/>
    <mergeCell ref="Y17:Y20"/>
    <mergeCell ref="W14:W17"/>
    <mergeCell ref="X14:X17"/>
    <mergeCell ref="D15:D17"/>
    <mergeCell ref="E15:J15"/>
    <mergeCell ref="N15:N17"/>
    <mergeCell ref="O15:O17"/>
    <mergeCell ref="P15:P17"/>
    <mergeCell ref="Q15:Q17"/>
    <mergeCell ref="Z17:Z20"/>
    <mergeCell ref="AA17:AA20"/>
    <mergeCell ref="AB17:AB20"/>
    <mergeCell ref="V14:V17"/>
    <mergeCell ref="R15:R17"/>
    <mergeCell ref="S15:S17"/>
    <mergeCell ref="M14:M17"/>
    <mergeCell ref="A136:D136"/>
    <mergeCell ref="B2:E2"/>
    <mergeCell ref="N2:Q2"/>
    <mergeCell ref="B3:E3"/>
    <mergeCell ref="N3:Q3"/>
    <mergeCell ref="B4:E4"/>
    <mergeCell ref="N4:Q4"/>
    <mergeCell ref="A11:U11"/>
    <mergeCell ref="A12:R12"/>
    <mergeCell ref="A13:X13"/>
    <mergeCell ref="A14:A17"/>
    <mergeCell ref="B14:B17"/>
    <mergeCell ref="C14:C17"/>
    <mergeCell ref="D14:J14"/>
    <mergeCell ref="K14:K17"/>
    <mergeCell ref="L14:L17"/>
    <mergeCell ref="B24:X24"/>
    <mergeCell ref="A26:C26"/>
    <mergeCell ref="B27:X27"/>
    <mergeCell ref="A29:C29"/>
    <mergeCell ref="B49:X49"/>
    <mergeCell ref="N14:O14"/>
    <mergeCell ref="P14:S14"/>
    <mergeCell ref="A60:C60"/>
  </mergeCells>
  <pageMargins left="0.2361111111111111" right="0.2361111111111111" top="0" bottom="0" header="0.51180555555555551" footer="0.51180555555555551"/>
  <pageSetup paperSize="9" scale="52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0"/>
  <sheetViews>
    <sheetView workbookViewId="0">
      <selection activeCell="B20" sqref="B20"/>
    </sheetView>
  </sheetViews>
  <sheetFormatPr defaultColWidth="9.140625" defaultRowHeight="12.75" x14ac:dyDescent="0.2"/>
  <cols>
    <col min="1" max="1" width="10" style="83" customWidth="1"/>
    <col min="2" max="2" width="40.140625" style="84" customWidth="1"/>
    <col min="3" max="3" width="9.5703125" style="85" customWidth="1"/>
    <col min="4" max="4" width="12.85546875" style="85" customWidth="1"/>
    <col min="5" max="5" width="12" style="85" customWidth="1"/>
    <col min="6" max="6" width="20.5703125" style="85" customWidth="1"/>
    <col min="7" max="7" width="19" style="85" customWidth="1"/>
    <col min="8" max="8" width="9.140625" style="86"/>
    <col min="9" max="16384" width="9.140625" style="85"/>
  </cols>
  <sheetData>
    <row r="1" spans="1:252" ht="12.75" customHeight="1" x14ac:dyDescent="0.3">
      <c r="A1"/>
      <c r="B1"/>
      <c r="C1"/>
      <c r="D1"/>
      <c r="E1" s="87"/>
      <c r="F1" s="87"/>
      <c r="G1" s="8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7.5" customHeight="1" x14ac:dyDescent="0.25">
      <c r="A2" s="344" t="s">
        <v>238</v>
      </c>
      <c r="B2" s="344"/>
      <c r="C2" s="344"/>
      <c r="D2" s="344"/>
      <c r="E2" s="344"/>
      <c r="F2" s="344"/>
      <c r="G2" s="34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1.75" customHeight="1" x14ac:dyDescent="0.3">
      <c r="A3" s="351" t="s">
        <v>236</v>
      </c>
      <c r="B3" s="351"/>
      <c r="C3" s="351"/>
      <c r="D3" s="351"/>
      <c r="E3" s="351"/>
      <c r="F3" s="351"/>
      <c r="G3" s="351"/>
      <c r="H3" s="151"/>
      <c r="I3" s="151"/>
      <c r="J3" s="151"/>
      <c r="K3" s="151"/>
      <c r="L3" s="151"/>
      <c r="M3" s="151"/>
      <c r="N3" s="15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" customHeight="1" x14ac:dyDescent="0.2">
      <c r="A4" s="345" t="s">
        <v>3</v>
      </c>
      <c r="B4" s="345"/>
      <c r="C4" s="345"/>
      <c r="D4" s="345"/>
      <c r="E4" s="345"/>
      <c r="F4" s="345"/>
      <c r="G4" s="34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9" customHeight="1" x14ac:dyDescent="0.25">
      <c r="A5" s="346" t="s">
        <v>4</v>
      </c>
      <c r="B5" s="346" t="s">
        <v>144</v>
      </c>
      <c r="C5" s="347" t="s">
        <v>145</v>
      </c>
      <c r="D5" s="347"/>
      <c r="E5" s="347"/>
      <c r="F5" s="347"/>
      <c r="G5" s="34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25">
      <c r="A6" s="346"/>
      <c r="B6" s="346"/>
      <c r="C6" s="346" t="s">
        <v>18</v>
      </c>
      <c r="D6" s="348" t="s">
        <v>19</v>
      </c>
      <c r="E6" s="348"/>
      <c r="F6" s="348"/>
      <c r="G6" s="34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62.25" customHeight="1" x14ac:dyDescent="0.2">
      <c r="A7" s="346"/>
      <c r="B7" s="346"/>
      <c r="C7" s="346"/>
      <c r="D7" s="349" t="s">
        <v>146</v>
      </c>
      <c r="E7" s="350" t="s">
        <v>27</v>
      </c>
      <c r="F7" s="349" t="s">
        <v>147</v>
      </c>
      <c r="G7" s="349" t="s">
        <v>148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45" customHeight="1" x14ac:dyDescent="0.2">
      <c r="A8" s="346"/>
      <c r="B8" s="346"/>
      <c r="C8" s="346"/>
      <c r="D8" s="349"/>
      <c r="E8" s="350"/>
      <c r="F8" s="349"/>
      <c r="G8" s="34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s="83" customFormat="1" ht="15.75" customHeight="1" x14ac:dyDescent="0.2">
      <c r="A9" s="88">
        <v>1</v>
      </c>
      <c r="B9" s="89">
        <v>2</v>
      </c>
      <c r="C9" s="90">
        <v>3</v>
      </c>
      <c r="D9" s="90">
        <v>4</v>
      </c>
      <c r="E9" s="90">
        <v>5</v>
      </c>
      <c r="F9" s="91">
        <v>6</v>
      </c>
      <c r="G9" s="91">
        <v>7</v>
      </c>
      <c r="H9" s="92"/>
    </row>
    <row r="10" spans="1:252" ht="18.75" customHeight="1" x14ac:dyDescent="0.2">
      <c r="A10" s="88" t="s">
        <v>33</v>
      </c>
      <c r="B10" s="353" t="s">
        <v>34</v>
      </c>
      <c r="C10" s="353"/>
      <c r="D10" s="353"/>
      <c r="E10" s="353"/>
      <c r="F10" s="353"/>
      <c r="G10" s="35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33" customHeight="1" x14ac:dyDescent="0.2">
      <c r="A11" s="93" t="s">
        <v>35</v>
      </c>
      <c r="B11" s="354" t="s">
        <v>149</v>
      </c>
      <c r="C11" s="354"/>
      <c r="D11" s="354"/>
      <c r="E11" s="354"/>
      <c r="F11" s="354"/>
      <c r="G11" s="35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30" customHeight="1" x14ac:dyDescent="0.2">
      <c r="A12" s="95" t="s">
        <v>37</v>
      </c>
      <c r="B12" s="94" t="s">
        <v>150</v>
      </c>
      <c r="C12" s="96">
        <f>D12</f>
        <v>0</v>
      </c>
      <c r="D12" s="96">
        <v>0</v>
      </c>
      <c r="E12" s="96">
        <v>0</v>
      </c>
      <c r="F12" s="96"/>
      <c r="G12" s="96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6.25" customHeight="1" x14ac:dyDescent="0.2">
      <c r="A13" s="97" t="s">
        <v>41</v>
      </c>
      <c r="B13" s="94" t="s">
        <v>151</v>
      </c>
      <c r="C13" s="96"/>
      <c r="D13" s="96"/>
      <c r="E13" s="96"/>
      <c r="F13" s="96"/>
      <c r="G13" s="96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 customHeight="1" x14ac:dyDescent="0.2">
      <c r="A14" s="93" t="s">
        <v>44</v>
      </c>
      <c r="B14" s="94" t="s">
        <v>152</v>
      </c>
      <c r="C14" s="96"/>
      <c r="D14" s="96"/>
      <c r="E14" s="96"/>
      <c r="F14" s="96"/>
      <c r="G14" s="9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" customHeight="1" x14ac:dyDescent="0.2">
      <c r="A15" s="88"/>
      <c r="B15" s="94" t="s">
        <v>47</v>
      </c>
      <c r="C15" s="90">
        <f>C12+C13+C14</f>
        <v>0</v>
      </c>
      <c r="D15" s="90">
        <f>D12+D13+D14</f>
        <v>0</v>
      </c>
      <c r="E15" s="90">
        <f>E12+E13+E14</f>
        <v>0</v>
      </c>
      <c r="F15" s="96"/>
      <c r="G15" s="9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8" customHeight="1" x14ac:dyDescent="0.2">
      <c r="A16" s="93" t="s">
        <v>153</v>
      </c>
      <c r="B16" s="355" t="s">
        <v>154</v>
      </c>
      <c r="C16" s="355"/>
      <c r="D16" s="355"/>
      <c r="E16" s="355"/>
      <c r="F16" s="355"/>
      <c r="G16" s="3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6.25" customHeight="1" x14ac:dyDescent="0.2">
      <c r="A17" s="98" t="s">
        <v>50</v>
      </c>
      <c r="B17" s="94" t="s">
        <v>150</v>
      </c>
      <c r="C17" s="99">
        <f>E17+D17</f>
        <v>22140.82</v>
      </c>
      <c r="D17" s="99">
        <v>10507.04</v>
      </c>
      <c r="E17" s="99">
        <v>11633.78</v>
      </c>
      <c r="F17" s="96"/>
      <c r="G17" s="96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4.75" customHeight="1" x14ac:dyDescent="0.2">
      <c r="A18" s="100" t="s">
        <v>52</v>
      </c>
      <c r="B18" s="94" t="s">
        <v>151</v>
      </c>
      <c r="C18" s="96">
        <f>D18</f>
        <v>0</v>
      </c>
      <c r="D18" s="96">
        <v>0</v>
      </c>
      <c r="E18" s="96">
        <v>0</v>
      </c>
      <c r="F18" s="96"/>
      <c r="G18" s="96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.75" customHeight="1" x14ac:dyDescent="0.2">
      <c r="A19" s="97" t="s">
        <v>55</v>
      </c>
      <c r="B19" s="94" t="s">
        <v>155</v>
      </c>
      <c r="C19" s="96"/>
      <c r="D19" s="96"/>
      <c r="E19" s="96"/>
      <c r="F19" s="96"/>
      <c r="G19" s="96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36.75" customHeight="1" x14ac:dyDescent="0.2">
      <c r="A20" s="100" t="s">
        <v>58</v>
      </c>
      <c r="B20" s="101" t="s">
        <v>156</v>
      </c>
      <c r="C20" s="96"/>
      <c r="D20" s="96"/>
      <c r="E20" s="96"/>
      <c r="F20" s="96"/>
      <c r="G20" s="96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5" customHeight="1" x14ac:dyDescent="0.2">
      <c r="A21" s="100" t="s">
        <v>61</v>
      </c>
      <c r="B21" s="94" t="s">
        <v>152</v>
      </c>
      <c r="C21" s="96">
        <f>D21</f>
        <v>1800</v>
      </c>
      <c r="D21" s="96">
        <v>1800</v>
      </c>
      <c r="E21" s="96">
        <v>0</v>
      </c>
      <c r="F21" s="96"/>
      <c r="G21" s="96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5.75" customHeight="1" x14ac:dyDescent="0.2">
      <c r="A22" s="88"/>
      <c r="B22" s="94" t="s">
        <v>63</v>
      </c>
      <c r="C22" s="102">
        <f>C17+C18+C21</f>
        <v>23940.82</v>
      </c>
      <c r="D22" s="102">
        <f t="shared" ref="D22:E22" si="0">D17+D18+D21</f>
        <v>12307.04</v>
      </c>
      <c r="E22" s="102">
        <f t="shared" si="0"/>
        <v>11633.78</v>
      </c>
      <c r="F22" s="96"/>
      <c r="G22" s="96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">
      <c r="A23" s="97"/>
      <c r="B23" s="89" t="s">
        <v>64</v>
      </c>
      <c r="C23" s="102">
        <f>C22</f>
        <v>23940.82</v>
      </c>
      <c r="D23" s="102">
        <f>D22</f>
        <v>12307.04</v>
      </c>
      <c r="E23" s="102">
        <f>E22</f>
        <v>11633.78</v>
      </c>
      <c r="F23" s="90"/>
      <c r="G23" s="90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" customHeight="1" x14ac:dyDescent="0.2">
      <c r="A24" s="88" t="s">
        <v>65</v>
      </c>
      <c r="B24" s="353" t="s">
        <v>66</v>
      </c>
      <c r="C24" s="353"/>
      <c r="D24" s="353"/>
      <c r="E24" s="353"/>
      <c r="F24" s="353"/>
      <c r="G24" s="35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31.5" customHeight="1" x14ac:dyDescent="0.2">
      <c r="A25" s="93" t="s">
        <v>67</v>
      </c>
      <c r="B25" s="354" t="s">
        <v>157</v>
      </c>
      <c r="C25" s="354"/>
      <c r="D25" s="354"/>
      <c r="E25" s="354"/>
      <c r="F25" s="354"/>
      <c r="G25" s="354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30.75" customHeight="1" x14ac:dyDescent="0.2">
      <c r="A26" s="95" t="s">
        <v>68</v>
      </c>
      <c r="B26" s="94" t="s">
        <v>150</v>
      </c>
      <c r="C26" s="102">
        <v>0</v>
      </c>
      <c r="D26" s="102">
        <f>C26</f>
        <v>0</v>
      </c>
      <c r="E26" s="90">
        <v>0</v>
      </c>
      <c r="F26" s="96"/>
      <c r="G26" s="9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0" customHeight="1" x14ac:dyDescent="0.2">
      <c r="A27" s="97" t="s">
        <v>70</v>
      </c>
      <c r="B27" s="94" t="s">
        <v>151</v>
      </c>
      <c r="C27" s="104"/>
      <c r="D27" s="104"/>
      <c r="E27" s="104"/>
      <c r="F27" s="96"/>
      <c r="G27" s="96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2.75" customHeight="1" x14ac:dyDescent="0.25">
      <c r="A28" s="93" t="s">
        <v>72</v>
      </c>
      <c r="B28" s="94" t="s">
        <v>152</v>
      </c>
      <c r="C28" s="105"/>
      <c r="D28" s="105"/>
      <c r="E28" s="105"/>
      <c r="F28" s="96"/>
      <c r="G28" s="96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2.75" customHeight="1" x14ac:dyDescent="0.2">
      <c r="A29" s="88"/>
      <c r="B29" s="94" t="s">
        <v>74</v>
      </c>
      <c r="C29" s="90">
        <f>C26</f>
        <v>0</v>
      </c>
      <c r="D29" s="90">
        <f>D26+D41+D28</f>
        <v>0</v>
      </c>
      <c r="E29" s="90">
        <f>E26</f>
        <v>0</v>
      </c>
      <c r="F29" s="96"/>
      <c r="G29" s="9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customHeight="1" x14ac:dyDescent="0.2">
      <c r="A30" s="93" t="s">
        <v>75</v>
      </c>
      <c r="B30" s="355" t="s">
        <v>49</v>
      </c>
      <c r="C30" s="355"/>
      <c r="D30" s="355"/>
      <c r="E30" s="355"/>
      <c r="F30" s="355"/>
      <c r="G30" s="355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8.5" customHeight="1" x14ac:dyDescent="0.2">
      <c r="A31" s="98" t="s">
        <v>76</v>
      </c>
      <c r="B31" s="94" t="s">
        <v>150</v>
      </c>
      <c r="C31" s="99">
        <f>D31</f>
        <v>8503.89</v>
      </c>
      <c r="D31" s="99">
        <v>8503.89</v>
      </c>
      <c r="E31" s="99">
        <v>0</v>
      </c>
      <c r="F31" s="96"/>
      <c r="G31" s="96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7" customHeight="1" x14ac:dyDescent="0.2">
      <c r="A32" s="100" t="s">
        <v>78</v>
      </c>
      <c r="B32" s="94" t="s">
        <v>151</v>
      </c>
      <c r="C32" s="99">
        <v>0</v>
      </c>
      <c r="D32" s="99">
        <v>0</v>
      </c>
      <c r="E32" s="99">
        <v>0</v>
      </c>
      <c r="F32" s="96"/>
      <c r="G32" s="9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4.75" customHeight="1" x14ac:dyDescent="0.2">
      <c r="A33" s="97" t="s">
        <v>82</v>
      </c>
      <c r="B33" s="94" t="s">
        <v>155</v>
      </c>
      <c r="C33" s="96"/>
      <c r="D33" s="96"/>
      <c r="E33" s="96"/>
      <c r="F33" s="96"/>
      <c r="G33" s="9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37.5" customHeight="1" x14ac:dyDescent="0.2">
      <c r="A34" s="100" t="s">
        <v>84</v>
      </c>
      <c r="B34" s="101" t="s">
        <v>156</v>
      </c>
      <c r="C34" s="96"/>
      <c r="D34"/>
      <c r="E34" s="96"/>
      <c r="F34" s="96"/>
      <c r="G34" s="96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2" customHeight="1" x14ac:dyDescent="0.2">
      <c r="A35" s="100" t="s">
        <v>86</v>
      </c>
      <c r="B35" s="94" t="s">
        <v>152</v>
      </c>
      <c r="C35" s="96"/>
      <c r="D35" s="96"/>
      <c r="E35" s="96"/>
      <c r="F35" s="96"/>
      <c r="G35" s="9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3.5" customHeight="1" x14ac:dyDescent="0.2">
      <c r="A36" s="88"/>
      <c r="B36" s="94" t="s">
        <v>88</v>
      </c>
      <c r="C36" s="102">
        <f>C31+C32</f>
        <v>8503.89</v>
      </c>
      <c r="D36" s="102">
        <f>D31+D32</f>
        <v>8503.89</v>
      </c>
      <c r="E36" s="102">
        <f>E31+E32</f>
        <v>0</v>
      </c>
      <c r="F36" s="96"/>
      <c r="G36" s="9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 s="97"/>
      <c r="B37" s="89" t="s">
        <v>89</v>
      </c>
      <c r="C37" s="102">
        <f>C36</f>
        <v>8503.89</v>
      </c>
      <c r="D37" s="102">
        <f>D36</f>
        <v>8503.89</v>
      </c>
      <c r="E37" s="102">
        <f>E36</f>
        <v>0</v>
      </c>
      <c r="F37" s="90"/>
      <c r="G37" s="9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 s="88" t="s">
        <v>90</v>
      </c>
      <c r="B38" s="353" t="s">
        <v>91</v>
      </c>
      <c r="C38" s="353"/>
      <c r="D38" s="353"/>
      <c r="E38" s="353"/>
      <c r="F38" s="353"/>
      <c r="G38" s="353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38.25" customHeight="1" x14ac:dyDescent="0.2">
      <c r="A39" s="93" t="s">
        <v>92</v>
      </c>
      <c r="B39" s="354" t="s">
        <v>158</v>
      </c>
      <c r="C39" s="354"/>
      <c r="D39" s="354"/>
      <c r="E39" s="354"/>
      <c r="F39" s="354"/>
      <c r="G39" s="354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6.25" customHeight="1" x14ac:dyDescent="0.2">
      <c r="A40" s="95" t="s">
        <v>93</v>
      </c>
      <c r="B40" s="94" t="s">
        <v>150</v>
      </c>
      <c r="C40" s="96"/>
      <c r="D40" s="96"/>
      <c r="E40" s="96"/>
      <c r="F40" s="96"/>
      <c r="G40" s="96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4.75" customHeight="1" x14ac:dyDescent="0.2">
      <c r="A41" s="97" t="s">
        <v>95</v>
      </c>
      <c r="B41" s="94" t="s">
        <v>151</v>
      </c>
      <c r="C41" s="106"/>
      <c r="D41" s="107"/>
      <c r="E41" s="106"/>
      <c r="F41" s="96"/>
      <c r="G41" s="9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2.75" customHeight="1" x14ac:dyDescent="0.2">
      <c r="A42" s="93" t="s">
        <v>97</v>
      </c>
      <c r="B42" s="94" t="s">
        <v>152</v>
      </c>
      <c r="C42" s="96"/>
      <c r="D42" s="96"/>
      <c r="E42" s="96"/>
      <c r="F42" s="96"/>
      <c r="G42" s="9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3.5" customHeight="1" x14ac:dyDescent="0.2">
      <c r="A43" s="88"/>
      <c r="B43" s="94" t="s">
        <v>99</v>
      </c>
      <c r="C43" s="106">
        <f>C41</f>
        <v>0</v>
      </c>
      <c r="D43" s="96"/>
      <c r="E43" s="106">
        <f>E41</f>
        <v>0</v>
      </c>
      <c r="F43" s="96"/>
      <c r="G43" s="96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6.5" customHeight="1" x14ac:dyDescent="0.2">
      <c r="A44" s="93" t="s">
        <v>100</v>
      </c>
      <c r="B44" s="355" t="s">
        <v>49</v>
      </c>
      <c r="C44" s="355"/>
      <c r="D44" s="355"/>
      <c r="E44" s="355"/>
      <c r="F44" s="355"/>
      <c r="G44" s="35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7" customHeight="1" x14ac:dyDescent="0.2">
      <c r="A45" s="98" t="s">
        <v>101</v>
      </c>
      <c r="B45" s="94" t="s">
        <v>150</v>
      </c>
      <c r="C45" s="96"/>
      <c r="D45" s="96"/>
      <c r="E45" s="96"/>
      <c r="F45" s="96"/>
      <c r="G45" s="9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4.75" customHeight="1" x14ac:dyDescent="0.2">
      <c r="A46" s="100" t="s">
        <v>103</v>
      </c>
      <c r="B46" s="94" t="s">
        <v>151</v>
      </c>
      <c r="C46" s="96"/>
      <c r="D46" s="96"/>
      <c r="E46" s="96"/>
      <c r="F46" s="96"/>
      <c r="G46" s="9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4.75" customHeight="1" x14ac:dyDescent="0.2">
      <c r="A47" s="97" t="s">
        <v>105</v>
      </c>
      <c r="B47" s="94" t="s">
        <v>155</v>
      </c>
      <c r="C47" s="96"/>
      <c r="D47" s="96"/>
      <c r="E47" s="96"/>
      <c r="F47" s="96"/>
      <c r="G47" s="96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36" customHeight="1" x14ac:dyDescent="0.2">
      <c r="A48" s="100" t="s">
        <v>107</v>
      </c>
      <c r="B48" s="101" t="s">
        <v>156</v>
      </c>
      <c r="C48" s="96"/>
      <c r="D48" s="96"/>
      <c r="E48" s="96"/>
      <c r="F48" s="96"/>
      <c r="G48" s="96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 customHeight="1" x14ac:dyDescent="0.2">
      <c r="A49" s="100" t="s">
        <v>109</v>
      </c>
      <c r="B49" s="94" t="s">
        <v>152</v>
      </c>
      <c r="C49" s="96"/>
      <c r="D49" s="96"/>
      <c r="E49" s="96"/>
      <c r="F49" s="96"/>
      <c r="G49" s="96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" customHeight="1" x14ac:dyDescent="0.2">
      <c r="A50" s="88"/>
      <c r="B50" s="94" t="s">
        <v>111</v>
      </c>
      <c r="C50" s="96">
        <v>0</v>
      </c>
      <c r="D50" s="96">
        <v>0</v>
      </c>
      <c r="E50" s="96">
        <v>0</v>
      </c>
      <c r="F50" s="96"/>
      <c r="G50" s="96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 s="97"/>
      <c r="B51" s="89" t="s">
        <v>112</v>
      </c>
      <c r="C51" s="106">
        <f>C43+C50</f>
        <v>0</v>
      </c>
      <c r="D51" s="106">
        <f>D43+D50</f>
        <v>0</v>
      </c>
      <c r="E51" s="106">
        <f>E43+E50</f>
        <v>0</v>
      </c>
      <c r="F51" s="90"/>
      <c r="G51" s="90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 s="97"/>
      <c r="B52" s="89" t="s">
        <v>113</v>
      </c>
      <c r="C52" s="102">
        <f>C37+C51+C23+C43</f>
        <v>32444.71</v>
      </c>
      <c r="D52" s="102">
        <f>D23+D37</f>
        <v>20810.93</v>
      </c>
      <c r="E52" s="102">
        <f>E23+E37</f>
        <v>11633.78</v>
      </c>
      <c r="F52" s="90"/>
      <c r="G52" s="90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 s="108"/>
      <c r="B53" s="109"/>
      <c r="C53" s="103"/>
      <c r="D53" s="153"/>
      <c r="E53" s="103"/>
      <c r="F53" s="103"/>
      <c r="G53" s="10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24.75" customHeight="1" x14ac:dyDescent="0.2">
      <c r="A54" s="352" t="s">
        <v>240</v>
      </c>
      <c r="B54" s="352"/>
      <c r="C54" s="352"/>
      <c r="D54" s="352"/>
      <c r="E54" s="352"/>
      <c r="F54" s="352"/>
      <c r="G54" s="352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0.75" hidden="1" customHeight="1" x14ac:dyDescent="0.2">
      <c r="A55" s="352"/>
      <c r="B55" s="352"/>
      <c r="C55" s="352"/>
      <c r="D55" s="352"/>
      <c r="E55" s="352"/>
      <c r="F55" s="352"/>
      <c r="G55" s="352"/>
      <c r="H55" s="8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3" hidden="1" customHeight="1" x14ac:dyDescent="0.2">
      <c r="A56" s="352"/>
      <c r="B56" s="352"/>
      <c r="C56" s="352"/>
      <c r="D56" s="352"/>
      <c r="E56" s="352"/>
      <c r="F56" s="352"/>
      <c r="G56" s="352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12" customFormat="1" ht="11.25" customHeight="1" x14ac:dyDescent="0.2">
      <c r="A57" s="357" t="s">
        <v>159</v>
      </c>
      <c r="B57" s="357"/>
      <c r="C57" s="110"/>
      <c r="D57" s="83" t="s">
        <v>160</v>
      </c>
      <c r="E57" s="108"/>
      <c r="F57" s="356" t="s">
        <v>161</v>
      </c>
      <c r="G57" s="356"/>
      <c r="H57" s="111"/>
    </row>
    <row r="58" spans="1:252" ht="17.25" customHeight="1" x14ac:dyDescent="0.2">
      <c r="A58" s="108" t="s">
        <v>162</v>
      </c>
      <c r="B58" s="113"/>
      <c r="C58" s="83"/>
      <c r="D58" s="92"/>
      <c r="E58" s="108"/>
      <c r="F58" s="108"/>
      <c r="G58" s="108"/>
    </row>
    <row r="59" spans="1:252" ht="17.25" customHeight="1" x14ac:dyDescent="0.2">
      <c r="A59" s="108"/>
      <c r="B59" s="108"/>
      <c r="C59" s="108"/>
      <c r="D59" s="108"/>
      <c r="E59" s="108"/>
      <c r="F59" s="108"/>
      <c r="G59" s="108"/>
    </row>
    <row r="60" spans="1:252" ht="24.75" customHeight="1" x14ac:dyDescent="0.25">
      <c r="A60" s="358" t="s">
        <v>172</v>
      </c>
      <c r="B60" s="358"/>
      <c r="C60" s="358"/>
      <c r="D60" s="358"/>
      <c r="E60" s="358"/>
      <c r="F60" s="358"/>
      <c r="G60" s="358"/>
    </row>
    <row r="61" spans="1:252" ht="12.75" customHeight="1" x14ac:dyDescent="0.2">
      <c r="A61"/>
      <c r="B61" s="84" t="s">
        <v>163</v>
      </c>
      <c r="C61" s="84" t="s">
        <v>164</v>
      </c>
      <c r="D61"/>
      <c r="E61" s="84" t="s">
        <v>165</v>
      </c>
      <c r="F61" s="356" t="s">
        <v>161</v>
      </c>
      <c r="G61" s="356"/>
      <c r="K61" s="136"/>
      <c r="L61" s="136"/>
    </row>
    <row r="62" spans="1:252" x14ac:dyDescent="0.2">
      <c r="A62" s="359"/>
      <c r="B62" s="359"/>
      <c r="C62" s="359"/>
      <c r="D62" s="359"/>
      <c r="E62" s="359"/>
      <c r="F62" s="359"/>
      <c r="G62" s="359"/>
      <c r="M62" s="136"/>
    </row>
    <row r="63" spans="1:252" ht="41.25" customHeight="1" x14ac:dyDescent="0.25">
      <c r="A63" s="358" t="s">
        <v>171</v>
      </c>
      <c r="B63" s="358"/>
      <c r="C63" s="358"/>
      <c r="D63" s="358"/>
      <c r="E63" s="358"/>
      <c r="F63" s="358"/>
      <c r="G63" s="358"/>
      <c r="K63" s="137"/>
      <c r="L63" s="136"/>
      <c r="M63" s="136"/>
    </row>
    <row r="64" spans="1:252" ht="26.25" customHeight="1" x14ac:dyDescent="0.2">
      <c r="A64" s="112" t="s">
        <v>119</v>
      </c>
      <c r="B64" s="114"/>
      <c r="C64" s="115"/>
      <c r="D64" s="115"/>
      <c r="E64" s="115" t="s">
        <v>120</v>
      </c>
      <c r="F64" s="356" t="s">
        <v>161</v>
      </c>
      <c r="G64" s="356"/>
      <c r="L64" s="136"/>
    </row>
    <row r="66" spans="2:12" s="85" customFormat="1" x14ac:dyDescent="0.2">
      <c r="B66" s="84" t="s">
        <v>164</v>
      </c>
      <c r="H66" s="86"/>
    </row>
    <row r="67" spans="2:12" s="85" customFormat="1" x14ac:dyDescent="0.2">
      <c r="B67" s="84"/>
      <c r="H67" s="86"/>
      <c r="L67" s="136">
        <f>C52</f>
        <v>32444.71</v>
      </c>
    </row>
    <row r="68" spans="2:12" s="85" customFormat="1" x14ac:dyDescent="0.2">
      <c r="B68" s="84"/>
      <c r="H68" s="86"/>
      <c r="J68" s="136">
        <f>K63+J66</f>
        <v>0</v>
      </c>
      <c r="K68" s="136">
        <f>K61+K64</f>
        <v>0</v>
      </c>
    </row>
    <row r="70" spans="2:12" s="85" customFormat="1" x14ac:dyDescent="0.2">
      <c r="B70" s="84"/>
      <c r="H70" s="86"/>
      <c r="K70" s="136">
        <f>K68-E52</f>
        <v>-11633.78</v>
      </c>
    </row>
  </sheetData>
  <sheetProtection selectLockedCells="1" selectUnlockedCells="1"/>
  <mergeCells count="29">
    <mergeCell ref="F64:G64"/>
    <mergeCell ref="A57:B57"/>
    <mergeCell ref="F57:G57"/>
    <mergeCell ref="A60:G60"/>
    <mergeCell ref="F61:G61"/>
    <mergeCell ref="A62:G62"/>
    <mergeCell ref="A63:G63"/>
    <mergeCell ref="A54:G56"/>
    <mergeCell ref="F7:F8"/>
    <mergeCell ref="G7:G8"/>
    <mergeCell ref="B10:G10"/>
    <mergeCell ref="B11:G11"/>
    <mergeCell ref="B16:G16"/>
    <mergeCell ref="B24:G24"/>
    <mergeCell ref="B25:G25"/>
    <mergeCell ref="B30:G30"/>
    <mergeCell ref="B38:G38"/>
    <mergeCell ref="B39:G39"/>
    <mergeCell ref="B44:G44"/>
    <mergeCell ref="A2:G2"/>
    <mergeCell ref="A4:G4"/>
    <mergeCell ref="A5:A8"/>
    <mergeCell ref="B5:B8"/>
    <mergeCell ref="C5:G5"/>
    <mergeCell ref="C6:C8"/>
    <mergeCell ref="D6:G6"/>
    <mergeCell ref="D7:D8"/>
    <mergeCell ref="E7:E8"/>
    <mergeCell ref="A3:G3"/>
  </mergeCells>
  <pageMargins left="0.23622047244094491" right="0.23622047244094491" top="0.74803149606299213" bottom="0.74803149606299213" header="0.51181102362204722" footer="0.51181102362204722"/>
  <pageSetup paperSize="9" scale="5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7"/>
  <sheetViews>
    <sheetView workbookViewId="0">
      <selection activeCell="F5" sqref="F5"/>
    </sheetView>
  </sheetViews>
  <sheetFormatPr defaultRowHeight="12.75" x14ac:dyDescent="0.2"/>
  <cols>
    <col min="1" max="1" width="9.28515625" style="58" customWidth="1"/>
    <col min="2" max="2" width="40" style="11" customWidth="1"/>
    <col min="3" max="3" width="6.85546875" style="11" customWidth="1"/>
    <col min="4" max="4" width="9.7109375" style="11" customWidth="1"/>
    <col min="5" max="5" width="8.140625" style="11" customWidth="1"/>
    <col min="6" max="6" width="8.5703125" style="11" customWidth="1"/>
    <col min="7" max="7" width="7.42578125" style="11" customWidth="1"/>
    <col min="8" max="8" width="6.42578125" style="11" customWidth="1"/>
    <col min="9" max="9" width="9.42578125" style="11" customWidth="1"/>
    <col min="10" max="10" width="10.5703125" style="11" customWidth="1"/>
    <col min="11" max="11" width="10.28515625" style="11" customWidth="1"/>
    <col min="12" max="12" width="8.5703125" style="11" customWidth="1"/>
    <col min="13" max="13" width="8.85546875" style="11" customWidth="1"/>
    <col min="14" max="14" width="8.5703125" style="11" customWidth="1"/>
    <col min="15" max="15" width="0" style="11" hidden="1" customWidth="1"/>
    <col min="16" max="16" width="7.42578125" style="11" customWidth="1"/>
    <col min="17" max="17" width="9" style="11" customWidth="1"/>
    <col min="18" max="18" width="8.7109375" style="11" customWidth="1"/>
    <col min="19" max="19" width="9.7109375" style="11" customWidth="1"/>
    <col min="20" max="20" width="6.42578125" style="47" customWidth="1"/>
    <col min="21" max="21" width="9.7109375" style="47" customWidth="1"/>
  </cols>
  <sheetData>
    <row r="1" spans="1:21" ht="18.75" x14ac:dyDescent="0.3">
      <c r="A1"/>
      <c r="B1" s="397" t="s">
        <v>0</v>
      </c>
      <c r="C1" s="397"/>
      <c r="D1" s="397"/>
      <c r="E1" s="397"/>
      <c r="F1"/>
      <c r="G1"/>
      <c r="H1"/>
      <c r="I1"/>
      <c r="J1"/>
      <c r="K1"/>
      <c r="L1" s="59"/>
      <c r="M1" s="398" t="s">
        <v>1</v>
      </c>
      <c r="N1" s="398"/>
      <c r="O1" s="398"/>
      <c r="P1" s="398"/>
      <c r="Q1" s="6"/>
      <c r="R1" s="6"/>
      <c r="S1" s="7"/>
      <c r="T1" s="7"/>
      <c r="U1" s="7"/>
    </row>
    <row r="2" spans="1:21" ht="60" customHeight="1" x14ac:dyDescent="0.3">
      <c r="A2" s="60"/>
      <c r="B2" s="321" t="s">
        <v>250</v>
      </c>
      <c r="C2" s="321"/>
      <c r="D2" s="321"/>
      <c r="E2" s="321"/>
      <c r="F2"/>
      <c r="G2"/>
      <c r="H2"/>
      <c r="I2"/>
      <c r="J2"/>
      <c r="K2"/>
      <c r="L2" s="59"/>
      <c r="M2" s="399" t="s">
        <v>244</v>
      </c>
      <c r="N2" s="399"/>
      <c r="O2" s="399"/>
      <c r="P2" s="399"/>
      <c r="Q2" s="399"/>
      <c r="R2" s="399"/>
      <c r="S2" s="399"/>
      <c r="T2" s="7"/>
      <c r="U2" s="7"/>
    </row>
    <row r="3" spans="1:21" ht="18.75" x14ac:dyDescent="0.3">
      <c r="A3"/>
      <c r="B3" s="323" t="s">
        <v>246</v>
      </c>
      <c r="C3" s="323"/>
      <c r="D3" s="323"/>
      <c r="E3" s="323"/>
      <c r="F3"/>
      <c r="G3"/>
      <c r="H3"/>
      <c r="I3"/>
      <c r="J3"/>
      <c r="K3"/>
      <c r="L3" s="59"/>
      <c r="M3" s="61"/>
      <c r="N3" s="61"/>
      <c r="O3" s="61"/>
      <c r="P3" s="61"/>
      <c r="Q3" s="6"/>
      <c r="R3" s="6"/>
      <c r="S3" s="7"/>
      <c r="T3" s="7"/>
      <c r="U3" s="7"/>
    </row>
    <row r="4" spans="1:21" ht="18.75" x14ac:dyDescent="0.3">
      <c r="A4"/>
      <c r="B4" s="317"/>
      <c r="C4" s="338" t="s">
        <v>247</v>
      </c>
      <c r="D4" s="338"/>
      <c r="E4" s="338"/>
      <c r="F4"/>
      <c r="G4"/>
      <c r="H4"/>
      <c r="I4"/>
      <c r="J4"/>
      <c r="K4"/>
      <c r="L4" s="59"/>
      <c r="M4" s="10"/>
      <c r="N4" s="10"/>
      <c r="O4" s="10"/>
      <c r="P4" s="10"/>
      <c r="Q4" s="6"/>
      <c r="R4" s="6"/>
      <c r="S4" s="7"/>
      <c r="T4" s="7"/>
      <c r="U4" s="7"/>
    </row>
    <row r="5" spans="1:21" ht="18.75" x14ac:dyDescent="0.3">
      <c r="A5"/>
      <c r="B5" s="10" t="s">
        <v>2</v>
      </c>
      <c r="C5"/>
      <c r="D5"/>
      <c r="E5"/>
      <c r="F5"/>
      <c r="G5"/>
      <c r="H5"/>
      <c r="I5"/>
      <c r="J5"/>
      <c r="K5"/>
      <c r="L5" s="59"/>
      <c r="M5" s="10" t="s">
        <v>2</v>
      </c>
      <c r="N5" s="10"/>
      <c r="O5" s="10"/>
      <c r="P5" s="10"/>
      <c r="Q5" s="6"/>
      <c r="R5" s="6"/>
      <c r="S5" s="7"/>
      <c r="T5" s="7"/>
      <c r="U5" s="7"/>
    </row>
    <row r="6" spans="1:21" ht="24" customHeight="1" x14ac:dyDescent="0.25">
      <c r="A6" s="63"/>
      <c r="B6" s="62"/>
      <c r="C6" s="9"/>
      <c r="D6" s="9"/>
      <c r="E6" s="9"/>
      <c r="F6" s="63"/>
      <c r="G6" s="360"/>
      <c r="H6" s="360"/>
      <c r="I6" s="360"/>
      <c r="J6" s="64"/>
      <c r="K6" s="63"/>
      <c r="L6" s="64"/>
      <c r="M6" s="64"/>
      <c r="N6" s="64"/>
      <c r="O6" s="64"/>
      <c r="P6" s="64"/>
      <c r="Q6" s="64"/>
      <c r="R6" s="63"/>
      <c r="S6" s="63"/>
      <c r="T6" s="65"/>
      <c r="U6" s="65"/>
    </row>
    <row r="7" spans="1:21" ht="15.75" x14ac:dyDescent="0.25">
      <c r="A7" s="326" t="s">
        <v>230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56"/>
      <c r="T7" s="66"/>
      <c r="U7" s="66"/>
    </row>
    <row r="8" spans="1:21" ht="18.75" x14ac:dyDescent="0.3">
      <c r="A8" s="351" t="s">
        <v>199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56"/>
      <c r="T8" s="66"/>
      <c r="U8" s="66"/>
    </row>
    <row r="9" spans="1:21" x14ac:dyDescent="0.2">
      <c r="A9" s="401" t="s">
        <v>3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66"/>
      <c r="U9" s="66"/>
    </row>
    <row r="10" spans="1:21" x14ac:dyDescent="0.2">
      <c r="A10" s="394" t="s">
        <v>4</v>
      </c>
      <c r="B10" s="394" t="s">
        <v>122</v>
      </c>
      <c r="C10" s="394" t="s">
        <v>6</v>
      </c>
      <c r="D10" s="394" t="s">
        <v>123</v>
      </c>
      <c r="E10" s="394"/>
      <c r="F10" s="394"/>
      <c r="G10" s="394"/>
      <c r="H10" s="394"/>
      <c r="I10" s="394"/>
      <c r="J10" s="394"/>
      <c r="K10" s="394" t="s">
        <v>124</v>
      </c>
      <c r="L10" s="394"/>
      <c r="M10" s="394" t="s">
        <v>125</v>
      </c>
      <c r="N10" s="394"/>
      <c r="O10" s="394"/>
      <c r="P10" s="394"/>
      <c r="Q10" s="396" t="s">
        <v>126</v>
      </c>
      <c r="R10" s="396" t="s">
        <v>14</v>
      </c>
      <c r="S10" s="396" t="s">
        <v>127</v>
      </c>
      <c r="T10" s="334" t="s">
        <v>16</v>
      </c>
      <c r="U10" s="396" t="s">
        <v>128</v>
      </c>
    </row>
    <row r="11" spans="1:21" x14ac:dyDescent="0.2">
      <c r="A11" s="394"/>
      <c r="B11" s="394"/>
      <c r="C11" s="394"/>
      <c r="D11" s="394" t="s">
        <v>18</v>
      </c>
      <c r="E11" s="400" t="s">
        <v>19</v>
      </c>
      <c r="F11" s="400"/>
      <c r="G11" s="400"/>
      <c r="H11" s="400"/>
      <c r="I11" s="400"/>
      <c r="J11" s="400"/>
      <c r="K11" s="394" t="s">
        <v>129</v>
      </c>
      <c r="L11" s="394" t="s">
        <v>130</v>
      </c>
      <c r="M11" s="394" t="s">
        <v>131</v>
      </c>
      <c r="N11" s="394" t="s">
        <v>132</v>
      </c>
      <c r="O11" s="394"/>
      <c r="P11" s="394"/>
      <c r="Q11" s="396"/>
      <c r="R11" s="396"/>
      <c r="S11" s="396"/>
      <c r="T11" s="334"/>
      <c r="U11" s="396"/>
    </row>
    <row r="12" spans="1:21" x14ac:dyDescent="0.2">
      <c r="A12" s="394"/>
      <c r="B12" s="394"/>
      <c r="C12" s="394"/>
      <c r="D12" s="394"/>
      <c r="E12" s="393" t="s">
        <v>133</v>
      </c>
      <c r="F12" s="393" t="s">
        <v>27</v>
      </c>
      <c r="G12" s="393" t="s">
        <v>134</v>
      </c>
      <c r="H12" s="393" t="s">
        <v>135</v>
      </c>
      <c r="I12" s="393"/>
      <c r="J12" s="393" t="s">
        <v>136</v>
      </c>
      <c r="K12" s="394"/>
      <c r="L12" s="394"/>
      <c r="M12" s="394"/>
      <c r="N12" s="394"/>
      <c r="O12" s="394"/>
      <c r="P12" s="394"/>
      <c r="Q12" s="396"/>
      <c r="R12" s="396"/>
      <c r="S12" s="396"/>
      <c r="T12" s="334"/>
      <c r="U12" s="396"/>
    </row>
    <row r="13" spans="1:21" ht="48" x14ac:dyDescent="0.2">
      <c r="A13" s="394"/>
      <c r="B13" s="394"/>
      <c r="C13" s="394"/>
      <c r="D13" s="394"/>
      <c r="E13" s="393"/>
      <c r="F13" s="393"/>
      <c r="G13" s="393"/>
      <c r="H13" s="211" t="s">
        <v>137</v>
      </c>
      <c r="I13" s="211" t="s">
        <v>138</v>
      </c>
      <c r="J13" s="393"/>
      <c r="K13" s="394"/>
      <c r="L13" s="394"/>
      <c r="M13" s="394"/>
      <c r="N13" s="394" t="s">
        <v>139</v>
      </c>
      <c r="O13" s="394"/>
      <c r="P13" s="67" t="s">
        <v>140</v>
      </c>
      <c r="Q13" s="396"/>
      <c r="R13" s="396"/>
      <c r="S13" s="396"/>
      <c r="T13" s="334"/>
      <c r="U13" s="396"/>
    </row>
    <row r="14" spans="1:21" x14ac:dyDescent="0.2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189">
        <v>7</v>
      </c>
      <c r="H14" s="212">
        <v>8</v>
      </c>
      <c r="I14" s="212">
        <v>9</v>
      </c>
      <c r="J14" s="212">
        <v>10</v>
      </c>
      <c r="K14" s="212">
        <v>11</v>
      </c>
      <c r="L14" s="212">
        <v>12</v>
      </c>
      <c r="M14" s="212">
        <v>13</v>
      </c>
      <c r="N14" s="395">
        <v>14</v>
      </c>
      <c r="O14" s="395"/>
      <c r="P14" s="212">
        <v>15</v>
      </c>
      <c r="Q14" s="212">
        <v>16</v>
      </c>
      <c r="R14" s="212">
        <v>17</v>
      </c>
      <c r="S14" s="212">
        <v>18</v>
      </c>
      <c r="T14" s="212">
        <v>19</v>
      </c>
      <c r="U14" s="212">
        <v>20</v>
      </c>
    </row>
    <row r="15" spans="1:21" x14ac:dyDescent="0.2">
      <c r="A15" s="214" t="s">
        <v>33</v>
      </c>
      <c r="B15" s="387" t="s">
        <v>34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8"/>
    </row>
    <row r="16" spans="1:21" x14ac:dyDescent="0.2">
      <c r="A16" s="68" t="s">
        <v>35</v>
      </c>
      <c r="B16" s="389" t="s">
        <v>36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</row>
    <row r="17" spans="1:21" x14ac:dyDescent="0.2">
      <c r="A17" s="69" t="s">
        <v>37</v>
      </c>
      <c r="B17" s="391" t="s">
        <v>38</v>
      </c>
      <c r="C17" s="391"/>
      <c r="D17" s="391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92"/>
    </row>
    <row r="18" spans="1:21" x14ac:dyDescent="0.2">
      <c r="A18" s="124" t="s">
        <v>166</v>
      </c>
      <c r="B18" s="126"/>
      <c r="C18" s="126"/>
      <c r="D18" s="126"/>
      <c r="E18" s="125" t="s">
        <v>42</v>
      </c>
      <c r="F18" s="70" t="s">
        <v>42</v>
      </c>
      <c r="G18" s="70" t="s">
        <v>42</v>
      </c>
      <c r="H18" s="70" t="s">
        <v>42</v>
      </c>
      <c r="I18" s="70" t="s">
        <v>42</v>
      </c>
      <c r="J18" s="70" t="s">
        <v>42</v>
      </c>
      <c r="K18" s="120"/>
      <c r="L18" s="120"/>
      <c r="M18" s="120"/>
      <c r="N18" s="121"/>
      <c r="O18" s="121"/>
      <c r="P18" s="121"/>
      <c r="Q18" s="122"/>
      <c r="R18" s="123"/>
      <c r="S18" s="121"/>
      <c r="T18" s="121"/>
      <c r="U18" s="213"/>
    </row>
    <row r="19" spans="1:21" x14ac:dyDescent="0.2">
      <c r="A19" s="380" t="s">
        <v>39</v>
      </c>
      <c r="B19" s="380"/>
      <c r="C19" s="380"/>
      <c r="D19" s="26"/>
      <c r="E19" s="26" t="s">
        <v>42</v>
      </c>
      <c r="F19" s="26" t="s">
        <v>42</v>
      </c>
      <c r="G19" s="26">
        <v>0</v>
      </c>
      <c r="H19" s="26">
        <v>0</v>
      </c>
      <c r="I19" s="26">
        <v>0</v>
      </c>
      <c r="J19" s="26">
        <v>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">
      <c r="A20" s="213" t="s">
        <v>41</v>
      </c>
      <c r="B20" s="383" t="s">
        <v>53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</row>
    <row r="21" spans="1:21" x14ac:dyDescent="0.2">
      <c r="A21" s="213"/>
      <c r="B21" s="188"/>
      <c r="C21" s="214"/>
      <c r="D21" s="214"/>
      <c r="E21" s="70" t="s">
        <v>42</v>
      </c>
      <c r="F21" s="70" t="s">
        <v>42</v>
      </c>
      <c r="G21" s="70" t="s">
        <v>42</v>
      </c>
      <c r="H21" s="70" t="s">
        <v>42</v>
      </c>
      <c r="I21" s="70" t="s">
        <v>42</v>
      </c>
      <c r="J21" s="70" t="s">
        <v>42</v>
      </c>
      <c r="K21" s="214"/>
      <c r="L21" s="214"/>
      <c r="M21" s="71"/>
      <c r="N21" s="71"/>
      <c r="O21" s="214"/>
      <c r="P21" s="214"/>
      <c r="Q21" s="214"/>
      <c r="R21" s="214"/>
      <c r="S21" s="214"/>
      <c r="T21" s="214"/>
      <c r="U21" s="214"/>
    </row>
    <row r="22" spans="1:21" x14ac:dyDescent="0.2">
      <c r="A22" s="380" t="s">
        <v>43</v>
      </c>
      <c r="B22" s="380"/>
      <c r="C22" s="380"/>
      <c r="D22" s="213"/>
      <c r="E22" s="213" t="s">
        <v>42</v>
      </c>
      <c r="F22" s="213" t="s">
        <v>42</v>
      </c>
      <c r="G22" s="26">
        <v>0</v>
      </c>
      <c r="H22" s="26">
        <v>0</v>
      </c>
      <c r="I22" s="26">
        <v>0</v>
      </c>
      <c r="J22" s="26">
        <v>0</v>
      </c>
      <c r="K22" s="213"/>
      <c r="L22" s="213"/>
      <c r="M22" s="72"/>
      <c r="N22" s="72"/>
      <c r="O22" s="213"/>
      <c r="P22" s="213"/>
      <c r="Q22" s="213"/>
      <c r="R22" s="213"/>
      <c r="S22" s="213"/>
      <c r="T22" s="213"/>
      <c r="U22" s="213"/>
    </row>
    <row r="23" spans="1:21" x14ac:dyDescent="0.2">
      <c r="A23" s="68" t="s">
        <v>44</v>
      </c>
      <c r="B23" s="380" t="s">
        <v>45</v>
      </c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</row>
    <row r="24" spans="1:21" x14ac:dyDescent="0.2">
      <c r="A24" s="213"/>
      <c r="B24" s="214"/>
      <c r="C24" s="214"/>
      <c r="D24" s="214"/>
      <c r="E24" s="70" t="s">
        <v>42</v>
      </c>
      <c r="F24" s="70" t="s">
        <v>42</v>
      </c>
      <c r="G24" s="70" t="s">
        <v>42</v>
      </c>
      <c r="H24" s="70" t="s">
        <v>42</v>
      </c>
      <c r="I24" s="70" t="s">
        <v>42</v>
      </c>
      <c r="J24" s="70" t="s">
        <v>42</v>
      </c>
      <c r="K24" s="214"/>
      <c r="L24" s="214"/>
      <c r="M24" s="71"/>
      <c r="N24" s="71"/>
      <c r="O24" s="214"/>
      <c r="P24" s="214"/>
      <c r="Q24" s="214"/>
      <c r="R24" s="214"/>
      <c r="S24" s="214"/>
      <c r="T24" s="214"/>
      <c r="U24" s="214"/>
    </row>
    <row r="25" spans="1:21" x14ac:dyDescent="0.2">
      <c r="A25" s="380" t="s">
        <v>46</v>
      </c>
      <c r="B25" s="380"/>
      <c r="C25" s="380"/>
      <c r="D25" s="213"/>
      <c r="E25" s="213" t="s">
        <v>42</v>
      </c>
      <c r="F25" s="213" t="s">
        <v>42</v>
      </c>
      <c r="G25" s="26">
        <v>0</v>
      </c>
      <c r="H25" s="26">
        <v>0</v>
      </c>
      <c r="I25" s="26">
        <v>0</v>
      </c>
      <c r="J25" s="26">
        <v>0</v>
      </c>
      <c r="K25" s="213"/>
      <c r="L25" s="213"/>
      <c r="M25" s="72"/>
      <c r="N25" s="72"/>
      <c r="O25" s="213"/>
      <c r="P25" s="213"/>
      <c r="Q25" s="213"/>
      <c r="R25" s="213"/>
      <c r="S25" s="213"/>
      <c r="T25" s="213"/>
      <c r="U25" s="213"/>
    </row>
    <row r="26" spans="1:21" x14ac:dyDescent="0.2">
      <c r="A26" s="380" t="s">
        <v>47</v>
      </c>
      <c r="B26" s="380"/>
      <c r="C26" s="380"/>
      <c r="D26" s="213"/>
      <c r="E26" s="213" t="s">
        <v>42</v>
      </c>
      <c r="F26" s="213" t="s">
        <v>42</v>
      </c>
      <c r="G26" s="26">
        <v>0</v>
      </c>
      <c r="H26" s="26">
        <v>0</v>
      </c>
      <c r="I26" s="26">
        <v>0</v>
      </c>
      <c r="J26" s="26">
        <v>0</v>
      </c>
      <c r="K26" s="213"/>
      <c r="L26" s="213"/>
      <c r="M26" s="72"/>
      <c r="N26" s="72"/>
      <c r="O26" s="213"/>
      <c r="P26" s="213"/>
      <c r="Q26" s="213"/>
      <c r="R26" s="213"/>
      <c r="S26" s="213"/>
      <c r="T26" s="213"/>
      <c r="U26" s="213"/>
    </row>
    <row r="27" spans="1:21" x14ac:dyDescent="0.2">
      <c r="A27" s="68" t="s">
        <v>48</v>
      </c>
      <c r="B27" s="381" t="s">
        <v>49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</row>
    <row r="28" spans="1:21" x14ac:dyDescent="0.2">
      <c r="A28" s="73" t="s">
        <v>50</v>
      </c>
      <c r="B28" s="382" t="s">
        <v>38</v>
      </c>
      <c r="C28" s="383"/>
      <c r="D28" s="383"/>
      <c r="E28" s="383"/>
      <c r="F28" s="383"/>
      <c r="G28" s="383"/>
      <c r="H28" s="383"/>
      <c r="I28" s="383"/>
      <c r="J28" s="383"/>
      <c r="K28" s="382"/>
      <c r="L28" s="382"/>
      <c r="M28" s="383"/>
      <c r="N28" s="383"/>
      <c r="O28" s="383"/>
      <c r="P28" s="383"/>
      <c r="Q28" s="383"/>
      <c r="R28" s="383"/>
      <c r="S28" s="383"/>
      <c r="T28" s="383"/>
      <c r="U28" s="383"/>
    </row>
    <row r="29" spans="1:21" ht="30.75" customHeight="1" x14ac:dyDescent="0.2">
      <c r="A29" s="266" t="s">
        <v>176</v>
      </c>
      <c r="B29" s="279" t="s">
        <v>195</v>
      </c>
      <c r="C29" s="280">
        <v>1</v>
      </c>
      <c r="D29" s="281">
        <f>6144/1.2</f>
        <v>5120</v>
      </c>
      <c r="E29" s="287" t="s">
        <v>42</v>
      </c>
      <c r="F29" s="287" t="s">
        <v>42</v>
      </c>
      <c r="G29" s="287" t="s">
        <v>42</v>
      </c>
      <c r="H29" s="287" t="s">
        <v>42</v>
      </c>
      <c r="I29" s="287" t="s">
        <v>42</v>
      </c>
      <c r="J29" s="287" t="s">
        <v>42</v>
      </c>
      <c r="K29" s="281"/>
      <c r="L29" s="288">
        <f>6144/1.2</f>
        <v>5120</v>
      </c>
      <c r="M29" s="205"/>
      <c r="N29" s="228"/>
      <c r="O29" s="228"/>
      <c r="P29" s="228"/>
      <c r="Q29" s="205">
        <v>51.7</v>
      </c>
      <c r="R29" s="228"/>
      <c r="S29" s="205">
        <v>11.8</v>
      </c>
      <c r="T29" s="228"/>
      <c r="U29" s="220">
        <v>1217.0999999999999</v>
      </c>
    </row>
    <row r="30" spans="1:21" ht="63" x14ac:dyDescent="0.2">
      <c r="A30" s="266" t="s">
        <v>177</v>
      </c>
      <c r="B30" s="279" t="s">
        <v>175</v>
      </c>
      <c r="C30" s="280">
        <v>1</v>
      </c>
      <c r="D30" s="284">
        <v>5283.7209999999995</v>
      </c>
      <c r="E30" s="287" t="s">
        <v>42</v>
      </c>
      <c r="F30" s="287" t="s">
        <v>42</v>
      </c>
      <c r="G30" s="287" t="s">
        <v>42</v>
      </c>
      <c r="H30" s="287" t="s">
        <v>42</v>
      </c>
      <c r="I30" s="287" t="s">
        <v>42</v>
      </c>
      <c r="J30" s="287" t="s">
        <v>42</v>
      </c>
      <c r="K30" s="284"/>
      <c r="L30" s="289">
        <v>5283.7209999999995</v>
      </c>
      <c r="M30" s="205"/>
      <c r="N30" s="228"/>
      <c r="O30" s="228"/>
      <c r="P30" s="228"/>
      <c r="Q30" s="205">
        <v>46.8</v>
      </c>
      <c r="R30" s="228"/>
      <c r="S30" s="205">
        <v>9.4</v>
      </c>
      <c r="T30" s="228"/>
      <c r="U30" s="220">
        <v>963</v>
      </c>
    </row>
    <row r="31" spans="1:21" ht="31.5" x14ac:dyDescent="0.2">
      <c r="A31" s="266" t="s">
        <v>178</v>
      </c>
      <c r="B31" s="279" t="s">
        <v>204</v>
      </c>
      <c r="C31" s="280">
        <v>1</v>
      </c>
      <c r="D31" s="284">
        <v>981.57399999999996</v>
      </c>
      <c r="E31" s="287" t="s">
        <v>42</v>
      </c>
      <c r="F31" s="287" t="s">
        <v>42</v>
      </c>
      <c r="G31" s="287" t="s">
        <v>42</v>
      </c>
      <c r="H31" s="287" t="s">
        <v>42</v>
      </c>
      <c r="I31" s="287" t="s">
        <v>42</v>
      </c>
      <c r="J31" s="287" t="s">
        <v>42</v>
      </c>
      <c r="K31" s="284"/>
      <c r="L31" s="284">
        <v>981.57399999999996</v>
      </c>
      <c r="M31" s="205"/>
      <c r="N31" s="228"/>
      <c r="O31" s="228"/>
      <c r="P31" s="228"/>
      <c r="Q31" s="205">
        <v>13.08</v>
      </c>
      <c r="R31" s="228"/>
      <c r="S31" s="205">
        <v>11.8</v>
      </c>
      <c r="T31" s="228"/>
      <c r="U31" s="220">
        <v>901.4</v>
      </c>
    </row>
    <row r="32" spans="1:21" ht="66.75" customHeight="1" x14ac:dyDescent="0.2">
      <c r="A32" s="266" t="s">
        <v>179</v>
      </c>
      <c r="B32" s="279" t="s">
        <v>196</v>
      </c>
      <c r="C32" s="280">
        <v>1</v>
      </c>
      <c r="D32" s="284">
        <v>38.377000000000002</v>
      </c>
      <c r="E32" s="287" t="s">
        <v>42</v>
      </c>
      <c r="F32" s="287" t="s">
        <v>42</v>
      </c>
      <c r="G32" s="287" t="s">
        <v>42</v>
      </c>
      <c r="H32" s="287" t="s">
        <v>42</v>
      </c>
      <c r="I32" s="287" t="s">
        <v>42</v>
      </c>
      <c r="J32" s="287" t="s">
        <v>42</v>
      </c>
      <c r="K32" s="284">
        <v>38.377000000000002</v>
      </c>
      <c r="L32" s="289"/>
      <c r="M32" s="205"/>
      <c r="N32" s="228"/>
      <c r="O32" s="228"/>
      <c r="P32" s="228"/>
      <c r="Q32" s="205">
        <v>22.2</v>
      </c>
      <c r="R32" s="228"/>
      <c r="S32" s="205">
        <v>17</v>
      </c>
      <c r="T32" s="228"/>
      <c r="U32" s="220">
        <v>20.8</v>
      </c>
    </row>
    <row r="33" spans="1:23" ht="66" customHeight="1" x14ac:dyDescent="0.2">
      <c r="A33" s="266" t="s">
        <v>180</v>
      </c>
      <c r="B33" s="279" t="s">
        <v>192</v>
      </c>
      <c r="C33" s="280">
        <v>1</v>
      </c>
      <c r="D33" s="284">
        <v>112.52</v>
      </c>
      <c r="E33" s="287" t="s">
        <v>42</v>
      </c>
      <c r="F33" s="287" t="s">
        <v>42</v>
      </c>
      <c r="G33" s="287" t="s">
        <v>42</v>
      </c>
      <c r="H33" s="287" t="s">
        <v>42</v>
      </c>
      <c r="I33" s="287" t="s">
        <v>42</v>
      </c>
      <c r="J33" s="287" t="s">
        <v>42</v>
      </c>
      <c r="K33" s="284">
        <v>112.52</v>
      </c>
      <c r="L33" s="289"/>
      <c r="M33" s="205"/>
      <c r="N33" s="228"/>
      <c r="O33" s="228"/>
      <c r="P33" s="228"/>
      <c r="Q33" s="205"/>
      <c r="R33" s="228"/>
      <c r="S33" s="205"/>
      <c r="T33" s="228"/>
      <c r="U33" s="220"/>
    </row>
    <row r="34" spans="1:23" ht="94.5" x14ac:dyDescent="0.2">
      <c r="A34" s="266" t="s">
        <v>181</v>
      </c>
      <c r="B34" s="279" t="s">
        <v>233</v>
      </c>
      <c r="C34" s="280">
        <v>1</v>
      </c>
      <c r="D34" s="284">
        <v>53.875999999999998</v>
      </c>
      <c r="E34" s="287" t="s">
        <v>42</v>
      </c>
      <c r="F34" s="287" t="s">
        <v>42</v>
      </c>
      <c r="G34" s="287" t="s">
        <v>42</v>
      </c>
      <c r="H34" s="287" t="s">
        <v>42</v>
      </c>
      <c r="I34" s="287" t="s">
        <v>42</v>
      </c>
      <c r="J34" s="287" t="s">
        <v>42</v>
      </c>
      <c r="K34" s="284">
        <v>53.875999999999998</v>
      </c>
      <c r="L34" s="289"/>
      <c r="M34" s="205"/>
      <c r="N34" s="228"/>
      <c r="O34" s="228"/>
      <c r="P34" s="228"/>
      <c r="Q34" s="205">
        <v>21.1</v>
      </c>
      <c r="R34" s="228"/>
      <c r="S34" s="205">
        <v>26</v>
      </c>
      <c r="T34" s="228"/>
      <c r="U34" s="220">
        <v>30.6</v>
      </c>
    </row>
    <row r="35" spans="1:23" ht="94.5" x14ac:dyDescent="0.2">
      <c r="A35" s="266" t="s">
        <v>182</v>
      </c>
      <c r="B35" s="279" t="s">
        <v>234</v>
      </c>
      <c r="C35" s="280">
        <v>1</v>
      </c>
      <c r="D35" s="284">
        <v>26.518000000000001</v>
      </c>
      <c r="E35" s="287" t="s">
        <v>42</v>
      </c>
      <c r="F35" s="287" t="s">
        <v>42</v>
      </c>
      <c r="G35" s="287" t="s">
        <v>42</v>
      </c>
      <c r="H35" s="287" t="s">
        <v>42</v>
      </c>
      <c r="I35" s="287" t="s">
        <v>42</v>
      </c>
      <c r="J35" s="287" t="s">
        <v>42</v>
      </c>
      <c r="K35" s="284">
        <v>26.518000000000001</v>
      </c>
      <c r="L35" s="289"/>
      <c r="M35" s="205"/>
      <c r="N35" s="228"/>
      <c r="O35" s="228"/>
      <c r="P35" s="228"/>
      <c r="Q35" s="205">
        <v>4.9000000000000004</v>
      </c>
      <c r="R35" s="228"/>
      <c r="S35" s="205">
        <v>63.1</v>
      </c>
      <c r="T35" s="228"/>
      <c r="U35" s="220">
        <v>64.099999999999994</v>
      </c>
    </row>
    <row r="36" spans="1:23" ht="63.75" customHeight="1" x14ac:dyDescent="0.2">
      <c r="A36" s="266" t="s">
        <v>183</v>
      </c>
      <c r="B36" s="285" t="s">
        <v>203</v>
      </c>
      <c r="C36" s="280">
        <v>1</v>
      </c>
      <c r="D36" s="284">
        <v>112.52</v>
      </c>
      <c r="E36" s="287" t="s">
        <v>42</v>
      </c>
      <c r="F36" s="287" t="s">
        <v>42</v>
      </c>
      <c r="G36" s="287" t="s">
        <v>42</v>
      </c>
      <c r="H36" s="287" t="s">
        <v>42</v>
      </c>
      <c r="I36" s="287" t="s">
        <v>42</v>
      </c>
      <c r="J36" s="287" t="s">
        <v>42</v>
      </c>
      <c r="K36" s="284">
        <v>112.52</v>
      </c>
      <c r="L36" s="289"/>
      <c r="M36" s="205"/>
      <c r="N36" s="228"/>
      <c r="O36" s="228"/>
      <c r="P36" s="228"/>
      <c r="Q36" s="205"/>
      <c r="R36" s="228"/>
      <c r="S36" s="205"/>
      <c r="T36" s="228"/>
      <c r="U36" s="220"/>
    </row>
    <row r="37" spans="1:23" ht="63" x14ac:dyDescent="0.2">
      <c r="A37" s="266" t="s">
        <v>184</v>
      </c>
      <c r="B37" s="285" t="s">
        <v>193</v>
      </c>
      <c r="C37" s="280">
        <v>1</v>
      </c>
      <c r="D37" s="284">
        <v>112.52</v>
      </c>
      <c r="E37" s="287" t="s">
        <v>42</v>
      </c>
      <c r="F37" s="287" t="s">
        <v>42</v>
      </c>
      <c r="G37" s="287" t="s">
        <v>42</v>
      </c>
      <c r="H37" s="287" t="s">
        <v>42</v>
      </c>
      <c r="I37" s="287" t="s">
        <v>42</v>
      </c>
      <c r="J37" s="287" t="s">
        <v>42</v>
      </c>
      <c r="K37" s="284">
        <v>112.52</v>
      </c>
      <c r="L37" s="289"/>
      <c r="M37" s="205"/>
      <c r="N37" s="228"/>
      <c r="O37" s="228"/>
      <c r="P37" s="228"/>
      <c r="Q37" s="205"/>
      <c r="R37" s="228"/>
      <c r="S37" s="205"/>
      <c r="T37" s="228"/>
      <c r="U37" s="220"/>
    </row>
    <row r="38" spans="1:23" ht="63" x14ac:dyDescent="0.2">
      <c r="A38" s="266" t="s">
        <v>194</v>
      </c>
      <c r="B38" s="285" t="s">
        <v>219</v>
      </c>
      <c r="C38" s="280">
        <v>6</v>
      </c>
      <c r="D38" s="284">
        <v>669.36</v>
      </c>
      <c r="E38" s="290" t="s">
        <v>42</v>
      </c>
      <c r="F38" s="287" t="s">
        <v>42</v>
      </c>
      <c r="G38" s="287" t="s">
        <v>42</v>
      </c>
      <c r="H38" s="287" t="s">
        <v>42</v>
      </c>
      <c r="I38" s="287" t="s">
        <v>42</v>
      </c>
      <c r="J38" s="287" t="s">
        <v>42</v>
      </c>
      <c r="K38" s="284">
        <v>669.36</v>
      </c>
      <c r="L38" s="289"/>
      <c r="M38" s="262"/>
      <c r="N38" s="229"/>
      <c r="O38" s="229"/>
      <c r="P38" s="229"/>
      <c r="Q38" s="205"/>
      <c r="R38" s="229"/>
      <c r="S38" s="263"/>
      <c r="T38" s="229"/>
      <c r="U38" s="264"/>
    </row>
    <row r="39" spans="1:23" ht="47.25" x14ac:dyDescent="0.2">
      <c r="A39" s="266" t="s">
        <v>218</v>
      </c>
      <c r="B39" s="291" t="s">
        <v>226</v>
      </c>
      <c r="C39" s="280">
        <v>1</v>
      </c>
      <c r="D39" s="284">
        <v>9629.8320000000003</v>
      </c>
      <c r="E39" s="292"/>
      <c r="F39" s="293"/>
      <c r="G39" s="287"/>
      <c r="H39" s="287"/>
      <c r="I39" s="287"/>
      <c r="J39" s="294"/>
      <c r="K39" s="284">
        <v>9629.8320000000003</v>
      </c>
      <c r="L39" s="289"/>
      <c r="M39" s="262"/>
      <c r="N39" s="269"/>
      <c r="O39" s="269"/>
      <c r="P39" s="269"/>
      <c r="Q39" s="205">
        <v>100.2</v>
      </c>
      <c r="R39" s="269"/>
      <c r="S39" s="263">
        <v>11.8</v>
      </c>
      <c r="T39" s="269"/>
      <c r="U39" s="264">
        <f>1186.5+25.3</f>
        <v>1211.8</v>
      </c>
    </row>
    <row r="40" spans="1:23" ht="15" x14ac:dyDescent="0.25">
      <c r="A40" s="384" t="s">
        <v>51</v>
      </c>
      <c r="B40" s="385"/>
      <c r="C40" s="386"/>
      <c r="D40" s="222">
        <f>SUM(D29:D39)</f>
        <v>22140.818000000003</v>
      </c>
      <c r="E40" s="223"/>
      <c r="F40" s="241" t="s">
        <v>42</v>
      </c>
      <c r="G40" s="228" t="s">
        <v>42</v>
      </c>
      <c r="H40" s="228" t="s">
        <v>42</v>
      </c>
      <c r="I40" s="228" t="s">
        <v>42</v>
      </c>
      <c r="J40" s="224" t="s">
        <v>42</v>
      </c>
      <c r="K40" s="225">
        <f>SUM(K29:K39)</f>
        <v>10755.523000000001</v>
      </c>
      <c r="L40" s="226">
        <f>SUM(L29:L39)</f>
        <v>11385.295</v>
      </c>
      <c r="M40" s="226">
        <f t="shared" ref="M40:P40" si="0">SUM(M29:M37)</f>
        <v>0</v>
      </c>
      <c r="N40" s="226">
        <f t="shared" si="0"/>
        <v>0</v>
      </c>
      <c r="O40" s="226">
        <f t="shared" si="0"/>
        <v>0</v>
      </c>
      <c r="P40" s="226">
        <f t="shared" si="0"/>
        <v>0</v>
      </c>
      <c r="Q40" s="226">
        <f>SUM(Q29:Q39)</f>
        <v>259.98</v>
      </c>
      <c r="R40" s="226">
        <f t="shared" ref="R40:U40" si="1">SUM(R29:R39)</f>
        <v>0</v>
      </c>
      <c r="S40" s="226">
        <f t="shared" si="1"/>
        <v>150.9</v>
      </c>
      <c r="T40" s="226">
        <f t="shared" si="1"/>
        <v>0</v>
      </c>
      <c r="U40" s="226">
        <f t="shared" si="1"/>
        <v>4408.8</v>
      </c>
      <c r="W40" s="210"/>
    </row>
    <row r="41" spans="1:23" ht="15" x14ac:dyDescent="0.2">
      <c r="A41" s="197" t="s">
        <v>52</v>
      </c>
      <c r="B41" s="368" t="s">
        <v>53</v>
      </c>
      <c r="C41" s="368"/>
      <c r="D41" s="368"/>
      <c r="E41" s="368"/>
      <c r="F41" s="368"/>
      <c r="G41" s="368"/>
      <c r="H41" s="368"/>
      <c r="I41" s="368"/>
      <c r="J41" s="368"/>
      <c r="K41" s="379"/>
      <c r="L41" s="379"/>
      <c r="M41" s="368"/>
      <c r="N41" s="368"/>
      <c r="O41" s="368"/>
      <c r="P41" s="368"/>
      <c r="Q41" s="368"/>
      <c r="R41" s="368"/>
      <c r="S41" s="368"/>
      <c r="T41" s="368"/>
      <c r="U41" s="368"/>
    </row>
    <row r="42" spans="1:23" ht="15" x14ac:dyDescent="0.25">
      <c r="A42" s="191"/>
      <c r="B42" s="192"/>
      <c r="C42" s="191"/>
      <c r="D42" s="193"/>
      <c r="E42" s="230" t="s">
        <v>42</v>
      </c>
      <c r="F42" s="230" t="s">
        <v>42</v>
      </c>
      <c r="G42" s="230" t="s">
        <v>42</v>
      </c>
      <c r="H42" s="230" t="s">
        <v>42</v>
      </c>
      <c r="I42" s="230" t="s">
        <v>42</v>
      </c>
      <c r="J42" s="230" t="s">
        <v>42</v>
      </c>
      <c r="K42" s="244"/>
      <c r="L42" s="244"/>
      <c r="M42" s="231"/>
      <c r="N42" s="231"/>
      <c r="O42" s="244"/>
      <c r="P42" s="244"/>
      <c r="Q42" s="244"/>
      <c r="R42" s="244"/>
      <c r="S42" s="244"/>
      <c r="T42" s="244"/>
      <c r="U42" s="244"/>
    </row>
    <row r="43" spans="1:23" ht="15" x14ac:dyDescent="0.25">
      <c r="A43" s="370" t="s">
        <v>54</v>
      </c>
      <c r="B43" s="370"/>
      <c r="C43" s="370"/>
      <c r="D43" s="232">
        <f>SUM(D42)</f>
        <v>0</v>
      </c>
      <c r="E43" s="233" t="s">
        <v>42</v>
      </c>
      <c r="F43" s="233" t="s">
        <v>42</v>
      </c>
      <c r="G43" s="230" t="s">
        <v>42</v>
      </c>
      <c r="H43" s="230" t="s">
        <v>42</v>
      </c>
      <c r="I43" s="230" t="s">
        <v>42</v>
      </c>
      <c r="J43" s="230" t="s">
        <v>42</v>
      </c>
      <c r="K43" s="233"/>
      <c r="L43" s="233"/>
      <c r="M43" s="234"/>
      <c r="N43" s="234"/>
      <c r="O43" s="233"/>
      <c r="P43" s="233"/>
      <c r="Q43" s="233"/>
      <c r="R43" s="233"/>
      <c r="S43" s="233"/>
      <c r="T43" s="233"/>
      <c r="U43" s="233"/>
    </row>
    <row r="44" spans="1:23" ht="15" x14ac:dyDescent="0.25">
      <c r="A44" s="233" t="s">
        <v>55</v>
      </c>
      <c r="B44" s="368" t="s">
        <v>56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</row>
    <row r="45" spans="1:23" ht="15" x14ac:dyDescent="0.25">
      <c r="A45" s="233"/>
      <c r="B45" s="244"/>
      <c r="C45" s="244"/>
      <c r="D45" s="244"/>
      <c r="E45" s="230" t="s">
        <v>42</v>
      </c>
      <c r="F45" s="230" t="s">
        <v>42</v>
      </c>
      <c r="G45" s="230" t="s">
        <v>42</v>
      </c>
      <c r="H45" s="230" t="s">
        <v>42</v>
      </c>
      <c r="I45" s="230" t="s">
        <v>42</v>
      </c>
      <c r="J45" s="230" t="s">
        <v>42</v>
      </c>
      <c r="K45" s="244"/>
      <c r="L45" s="244"/>
      <c r="M45" s="231"/>
      <c r="N45" s="231"/>
      <c r="O45" s="244"/>
      <c r="P45" s="244"/>
      <c r="Q45" s="244"/>
      <c r="R45" s="244"/>
      <c r="S45" s="244"/>
      <c r="T45" s="244"/>
      <c r="U45" s="244"/>
    </row>
    <row r="46" spans="1:23" ht="15" x14ac:dyDescent="0.25">
      <c r="A46" s="370" t="s">
        <v>57</v>
      </c>
      <c r="B46" s="370"/>
      <c r="C46" s="370"/>
      <c r="D46" s="233"/>
      <c r="E46" s="233" t="s">
        <v>42</v>
      </c>
      <c r="F46" s="233" t="s">
        <v>42</v>
      </c>
      <c r="G46" s="230" t="s">
        <v>42</v>
      </c>
      <c r="H46" s="230" t="s">
        <v>42</v>
      </c>
      <c r="I46" s="230" t="s">
        <v>42</v>
      </c>
      <c r="J46" s="230" t="s">
        <v>42</v>
      </c>
      <c r="K46" s="233"/>
      <c r="L46" s="233"/>
      <c r="M46" s="234"/>
      <c r="N46" s="234"/>
      <c r="O46" s="233"/>
      <c r="P46" s="233"/>
      <c r="Q46" s="233"/>
      <c r="R46" s="233"/>
      <c r="S46" s="233"/>
      <c r="T46" s="233"/>
      <c r="U46" s="233"/>
    </row>
    <row r="47" spans="1:23" ht="15" x14ac:dyDescent="0.2">
      <c r="A47" s="197" t="s">
        <v>58</v>
      </c>
      <c r="B47" s="368" t="s">
        <v>59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</row>
    <row r="48" spans="1:23" ht="15" x14ac:dyDescent="0.2">
      <c r="A48" s="197"/>
      <c r="B48" s="198"/>
      <c r="C48" s="228"/>
      <c r="D48" s="205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</row>
    <row r="49" spans="1:23" ht="15" x14ac:dyDescent="0.25">
      <c r="A49" s="233"/>
      <c r="B49" s="198"/>
      <c r="C49" s="233"/>
      <c r="D49" s="193"/>
      <c r="E49" s="230"/>
      <c r="F49" s="230" t="s">
        <v>42</v>
      </c>
      <c r="G49" s="230" t="s">
        <v>42</v>
      </c>
      <c r="H49" s="230" t="s">
        <v>42</v>
      </c>
      <c r="I49" s="230" t="s">
        <v>42</v>
      </c>
      <c r="J49" s="230" t="s">
        <v>42</v>
      </c>
      <c r="K49" s="244"/>
      <c r="L49" s="244"/>
      <c r="M49" s="231"/>
      <c r="N49" s="231"/>
      <c r="O49" s="244"/>
      <c r="P49" s="244"/>
      <c r="Q49" s="244"/>
      <c r="R49" s="244"/>
      <c r="S49" s="244"/>
      <c r="T49" s="244"/>
      <c r="U49" s="244"/>
    </row>
    <row r="50" spans="1:23" ht="15" x14ac:dyDescent="0.25">
      <c r="A50" s="370" t="s">
        <v>60</v>
      </c>
      <c r="B50" s="370"/>
      <c r="C50" s="370"/>
      <c r="D50" s="232">
        <f>SUM(D48:D49)</f>
        <v>0</v>
      </c>
      <c r="E50" s="233" t="s">
        <v>42</v>
      </c>
      <c r="F50" s="233" t="s">
        <v>42</v>
      </c>
      <c r="G50" s="230" t="s">
        <v>42</v>
      </c>
      <c r="H50" s="230" t="s">
        <v>42</v>
      </c>
      <c r="I50" s="230" t="s">
        <v>42</v>
      </c>
      <c r="J50" s="230" t="s">
        <v>42</v>
      </c>
      <c r="K50" s="233"/>
      <c r="L50" s="233"/>
      <c r="M50" s="234"/>
      <c r="N50" s="234"/>
      <c r="O50" s="233"/>
      <c r="P50" s="233"/>
      <c r="Q50" s="233"/>
      <c r="R50" s="233"/>
      <c r="S50" s="233"/>
      <c r="T50" s="233"/>
      <c r="U50" s="233"/>
    </row>
    <row r="51" spans="1:23" ht="15" x14ac:dyDescent="0.25">
      <c r="A51" s="233" t="s">
        <v>61</v>
      </c>
      <c r="B51" s="374" t="s">
        <v>45</v>
      </c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0"/>
      <c r="U51" s="370"/>
    </row>
    <row r="52" spans="1:23" ht="28.5" customHeight="1" x14ac:dyDescent="0.25">
      <c r="A52" s="235" t="s">
        <v>214</v>
      </c>
      <c r="B52" s="218" t="s">
        <v>211</v>
      </c>
      <c r="C52" s="219">
        <v>5</v>
      </c>
      <c r="D52" s="221">
        <v>600</v>
      </c>
      <c r="E52" s="236"/>
      <c r="F52" s="236"/>
      <c r="G52" s="236"/>
      <c r="H52" s="236"/>
      <c r="I52" s="236"/>
      <c r="J52" s="236"/>
      <c r="K52" s="221">
        <v>600</v>
      </c>
      <c r="L52" s="221"/>
      <c r="M52" s="237"/>
      <c r="N52" s="237"/>
      <c r="O52" s="237"/>
      <c r="P52" s="237"/>
      <c r="Q52" s="237"/>
      <c r="R52" s="237"/>
      <c r="S52" s="237"/>
      <c r="T52" s="238"/>
      <c r="U52" s="233"/>
    </row>
    <row r="53" spans="1:23" ht="30" x14ac:dyDescent="0.25">
      <c r="A53" s="235" t="s">
        <v>215</v>
      </c>
      <c r="B53" s="218" t="s">
        <v>212</v>
      </c>
      <c r="C53" s="219">
        <v>1</v>
      </c>
      <c r="D53" s="221">
        <v>750</v>
      </c>
      <c r="E53" s="236"/>
      <c r="F53" s="236"/>
      <c r="G53" s="236"/>
      <c r="H53" s="236"/>
      <c r="I53" s="236"/>
      <c r="J53" s="236"/>
      <c r="K53" s="221"/>
      <c r="L53" s="221">
        <v>750</v>
      </c>
      <c r="M53" s="237"/>
      <c r="N53" s="237"/>
      <c r="O53" s="237"/>
      <c r="P53" s="237"/>
      <c r="Q53" s="237"/>
      <c r="R53" s="237"/>
      <c r="S53" s="237"/>
      <c r="T53" s="238"/>
      <c r="U53" s="233"/>
    </row>
    <row r="54" spans="1:23" ht="30" x14ac:dyDescent="0.25">
      <c r="A54" s="235" t="s">
        <v>216</v>
      </c>
      <c r="B54" s="218" t="s">
        <v>213</v>
      </c>
      <c r="C54" s="219" t="s">
        <v>217</v>
      </c>
      <c r="D54" s="221">
        <v>450</v>
      </c>
      <c r="E54" s="236"/>
      <c r="F54" s="236"/>
      <c r="G54" s="236"/>
      <c r="H54" s="236"/>
      <c r="I54" s="236"/>
      <c r="J54" s="236"/>
      <c r="K54" s="221"/>
      <c r="L54" s="221">
        <v>450</v>
      </c>
      <c r="M54" s="239"/>
      <c r="N54" s="239"/>
      <c r="O54" s="240"/>
      <c r="P54" s="240"/>
      <c r="Q54" s="240"/>
      <c r="R54" s="240"/>
      <c r="S54" s="240"/>
      <c r="T54" s="247"/>
      <c r="U54" s="244"/>
    </row>
    <row r="55" spans="1:23" ht="15" x14ac:dyDescent="0.25">
      <c r="A55" s="370" t="s">
        <v>62</v>
      </c>
      <c r="B55" s="375"/>
      <c r="C55" s="375"/>
      <c r="D55" s="222">
        <f>SUM(D52:D54)</f>
        <v>1800</v>
      </c>
      <c r="E55" s="241" t="s">
        <v>42</v>
      </c>
      <c r="F55" s="241" t="s">
        <v>42</v>
      </c>
      <c r="G55" s="222">
        <v>0</v>
      </c>
      <c r="H55" s="222">
        <v>0</v>
      </c>
      <c r="I55" s="222">
        <v>0</v>
      </c>
      <c r="J55" s="222">
        <v>0</v>
      </c>
      <c r="K55" s="227">
        <f>SUM(K52:K54)</f>
        <v>600</v>
      </c>
      <c r="L55" s="227">
        <f>SUM(L52:L54)</f>
        <v>1200</v>
      </c>
      <c r="M55" s="242"/>
      <c r="N55" s="242"/>
      <c r="O55" s="241"/>
      <c r="P55" s="241"/>
      <c r="Q55" s="241"/>
      <c r="R55" s="241"/>
      <c r="S55" s="241"/>
      <c r="T55" s="233"/>
      <c r="U55" s="233"/>
    </row>
    <row r="56" spans="1:23" ht="15" x14ac:dyDescent="0.25">
      <c r="A56" s="370" t="s">
        <v>63</v>
      </c>
      <c r="B56" s="370"/>
      <c r="C56" s="370"/>
      <c r="D56" s="243">
        <f>D40+D55</f>
        <v>23940.818000000003</v>
      </c>
      <c r="E56" s="233" t="s">
        <v>42</v>
      </c>
      <c r="F56" s="233" t="s">
        <v>42</v>
      </c>
      <c r="G56" s="243">
        <v>0</v>
      </c>
      <c r="H56" s="243">
        <v>0</v>
      </c>
      <c r="I56" s="243">
        <v>0</v>
      </c>
      <c r="J56" s="243">
        <v>0</v>
      </c>
      <c r="K56" s="232">
        <f>K40+K55</f>
        <v>11355.523000000001</v>
      </c>
      <c r="L56" s="232">
        <f>L40+L55</f>
        <v>12585.295</v>
      </c>
      <c r="M56" s="232">
        <f>M40</f>
        <v>0</v>
      </c>
      <c r="N56" s="234"/>
      <c r="O56" s="233"/>
      <c r="P56" s="233"/>
      <c r="Q56" s="232">
        <f>Q40</f>
        <v>259.98</v>
      </c>
      <c r="R56" s="232">
        <f>R40</f>
        <v>0</v>
      </c>
      <c r="S56" s="232">
        <f>S40</f>
        <v>150.9</v>
      </c>
      <c r="T56" s="232">
        <f>T40</f>
        <v>0</v>
      </c>
      <c r="U56" s="232">
        <f>U40</f>
        <v>4408.8</v>
      </c>
      <c r="W56" s="210"/>
    </row>
    <row r="57" spans="1:23" ht="14.25" x14ac:dyDescent="0.2">
      <c r="A57" s="371" t="s">
        <v>64</v>
      </c>
      <c r="B57" s="371"/>
      <c r="C57" s="371"/>
      <c r="D57" s="243">
        <f>D40+D55</f>
        <v>23940.818000000003</v>
      </c>
      <c r="E57" s="243" t="str">
        <f>E19</f>
        <v>х </v>
      </c>
      <c r="F57" s="243" t="str">
        <f>F19</f>
        <v>х </v>
      </c>
      <c r="G57" s="243">
        <v>0</v>
      </c>
      <c r="H57" s="243">
        <v>0</v>
      </c>
      <c r="I57" s="243">
        <v>0</v>
      </c>
      <c r="J57" s="243">
        <v>0</v>
      </c>
      <c r="K57" s="243">
        <f>K40+K55</f>
        <v>11355.523000000001</v>
      </c>
      <c r="L57" s="245">
        <f>L40+L55</f>
        <v>12585.295</v>
      </c>
      <c r="M57" s="243">
        <f t="shared" ref="M57:U57" si="2">M40+M19</f>
        <v>0</v>
      </c>
      <c r="N57" s="243">
        <f t="shared" si="2"/>
        <v>0</v>
      </c>
      <c r="O57" s="243">
        <f t="shared" si="2"/>
        <v>0</v>
      </c>
      <c r="P57" s="243">
        <f t="shared" si="2"/>
        <v>0</v>
      </c>
      <c r="Q57" s="243">
        <f t="shared" si="2"/>
        <v>259.98</v>
      </c>
      <c r="R57" s="243">
        <f t="shared" si="2"/>
        <v>0</v>
      </c>
      <c r="S57" s="243">
        <f t="shared" si="2"/>
        <v>150.9</v>
      </c>
      <c r="T57" s="243">
        <f t="shared" si="2"/>
        <v>0</v>
      </c>
      <c r="U57" s="243">
        <f t="shared" si="2"/>
        <v>4408.8</v>
      </c>
    </row>
    <row r="58" spans="1:23" ht="14.25" x14ac:dyDescent="0.2">
      <c r="A58" s="244" t="s">
        <v>65</v>
      </c>
      <c r="B58" s="371" t="s">
        <v>66</v>
      </c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</row>
    <row r="59" spans="1:23" ht="15" x14ac:dyDescent="0.25">
      <c r="A59" s="246" t="s">
        <v>67</v>
      </c>
      <c r="B59" s="376" t="s">
        <v>36</v>
      </c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8"/>
    </row>
    <row r="60" spans="1:23" ht="15" x14ac:dyDescent="0.25">
      <c r="A60" s="248" t="s">
        <v>68</v>
      </c>
      <c r="B60" s="368" t="s">
        <v>38</v>
      </c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</row>
    <row r="61" spans="1:23" ht="15" x14ac:dyDescent="0.25">
      <c r="A61" s="248"/>
      <c r="B61" s="228"/>
      <c r="C61" s="228"/>
      <c r="D61" s="228"/>
      <c r="E61" s="243" t="s">
        <v>42</v>
      </c>
      <c r="F61" s="243" t="s">
        <v>42</v>
      </c>
      <c r="G61" s="243" t="s">
        <v>42</v>
      </c>
      <c r="H61" s="243" t="s">
        <v>42</v>
      </c>
      <c r="I61" s="243" t="s">
        <v>42</v>
      </c>
      <c r="J61" s="243" t="s">
        <v>42</v>
      </c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</row>
    <row r="62" spans="1:23" ht="15" x14ac:dyDescent="0.25">
      <c r="A62" s="370" t="s">
        <v>69</v>
      </c>
      <c r="B62" s="370"/>
      <c r="C62" s="370"/>
      <c r="D62" s="243"/>
      <c r="E62" s="243" t="s">
        <v>42</v>
      </c>
      <c r="F62" s="243" t="s">
        <v>42</v>
      </c>
      <c r="G62" s="243">
        <v>0</v>
      </c>
      <c r="H62" s="243">
        <v>0</v>
      </c>
      <c r="I62" s="243">
        <v>0</v>
      </c>
      <c r="J62" s="243">
        <v>0</v>
      </c>
      <c r="K62" s="243"/>
      <c r="L62" s="243">
        <f>SUM(L60:L60)</f>
        <v>0</v>
      </c>
      <c r="M62" s="243"/>
      <c r="N62" s="243"/>
      <c r="O62" s="243" t="e">
        <f>SUM("#ref!")</f>
        <v>#VALUE!</v>
      </c>
      <c r="P62" s="243"/>
      <c r="Q62" s="243"/>
      <c r="R62" s="243"/>
      <c r="S62" s="243"/>
      <c r="T62" s="249"/>
      <c r="U62" s="243"/>
    </row>
    <row r="63" spans="1:23" ht="15" x14ac:dyDescent="0.25">
      <c r="A63" s="233" t="s">
        <v>70</v>
      </c>
      <c r="B63" s="368" t="s">
        <v>53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</row>
    <row r="64" spans="1:23" ht="15" x14ac:dyDescent="0.25">
      <c r="A64" s="233"/>
      <c r="B64" s="228"/>
      <c r="C64" s="228"/>
      <c r="D64" s="228"/>
      <c r="E64" s="243" t="s">
        <v>42</v>
      </c>
      <c r="F64" s="243" t="s">
        <v>42</v>
      </c>
      <c r="G64" s="243" t="s">
        <v>42</v>
      </c>
      <c r="H64" s="243" t="s">
        <v>42</v>
      </c>
      <c r="I64" s="243" t="s">
        <v>42</v>
      </c>
      <c r="J64" s="243" t="s">
        <v>42</v>
      </c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</row>
    <row r="65" spans="1:21" ht="15" x14ac:dyDescent="0.2">
      <c r="A65" s="373" t="s">
        <v>71</v>
      </c>
      <c r="B65" s="373"/>
      <c r="C65" s="373"/>
      <c r="D65" s="243"/>
      <c r="E65" s="243" t="s">
        <v>42</v>
      </c>
      <c r="F65" s="243" t="s">
        <v>42</v>
      </c>
      <c r="G65" s="243">
        <v>0</v>
      </c>
      <c r="H65" s="243">
        <v>0</v>
      </c>
      <c r="I65" s="243">
        <v>0</v>
      </c>
      <c r="J65" s="243">
        <v>0</v>
      </c>
      <c r="K65" s="250"/>
      <c r="L65" s="250"/>
      <c r="M65" s="250"/>
      <c r="N65" s="250"/>
      <c r="O65" s="250" t="e">
        <f>SUM("#ref!")</f>
        <v>#VALUE!</v>
      </c>
      <c r="P65" s="250"/>
      <c r="Q65" s="250"/>
      <c r="R65" s="250"/>
      <c r="S65" s="250"/>
      <c r="T65" s="250"/>
      <c r="U65" s="250"/>
    </row>
    <row r="66" spans="1:21" ht="15" x14ac:dyDescent="0.25">
      <c r="A66" s="246" t="s">
        <v>72</v>
      </c>
      <c r="B66" s="370" t="s">
        <v>45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</row>
    <row r="67" spans="1:21" ht="15" x14ac:dyDescent="0.25">
      <c r="A67" s="244"/>
      <c r="B67" s="244"/>
      <c r="C67" s="244"/>
      <c r="D67" s="244"/>
      <c r="E67" s="230" t="s">
        <v>42</v>
      </c>
      <c r="F67" s="230" t="s">
        <v>42</v>
      </c>
      <c r="G67" s="230" t="s">
        <v>42</v>
      </c>
      <c r="H67" s="230" t="s">
        <v>42</v>
      </c>
      <c r="I67" s="230" t="s">
        <v>42</v>
      </c>
      <c r="J67" s="230" t="s">
        <v>42</v>
      </c>
      <c r="K67" s="244"/>
      <c r="L67" s="244"/>
      <c r="M67" s="231"/>
      <c r="N67" s="231"/>
      <c r="O67" s="244"/>
      <c r="P67" s="244"/>
      <c r="Q67" s="244"/>
      <c r="R67" s="244"/>
      <c r="S67" s="244"/>
      <c r="T67" s="244"/>
      <c r="U67" s="244"/>
    </row>
    <row r="68" spans="1:21" ht="15" x14ac:dyDescent="0.25">
      <c r="A68" s="370" t="s">
        <v>73</v>
      </c>
      <c r="B68" s="370"/>
      <c r="C68" s="370"/>
      <c r="D68" s="233"/>
      <c r="E68" s="233" t="s">
        <v>42</v>
      </c>
      <c r="F68" s="233" t="s">
        <v>42</v>
      </c>
      <c r="G68" s="243">
        <v>0</v>
      </c>
      <c r="H68" s="243">
        <v>0</v>
      </c>
      <c r="I68" s="243">
        <v>0</v>
      </c>
      <c r="J68" s="243">
        <v>0</v>
      </c>
      <c r="K68" s="233"/>
      <c r="L68" s="233"/>
      <c r="M68" s="234"/>
      <c r="N68" s="234"/>
      <c r="O68" s="233"/>
      <c r="P68" s="233"/>
      <c r="Q68" s="233"/>
      <c r="R68" s="233"/>
      <c r="S68" s="233"/>
      <c r="T68" s="233"/>
      <c r="U68" s="233"/>
    </row>
    <row r="69" spans="1:21" ht="15" x14ac:dyDescent="0.25">
      <c r="A69" s="370" t="s">
        <v>74</v>
      </c>
      <c r="B69" s="370"/>
      <c r="C69" s="370"/>
      <c r="D69" s="233"/>
      <c r="E69" s="233" t="s">
        <v>42</v>
      </c>
      <c r="F69" s="233" t="s">
        <v>42</v>
      </c>
      <c r="G69" s="243">
        <v>0</v>
      </c>
      <c r="H69" s="243">
        <v>0</v>
      </c>
      <c r="I69" s="243">
        <v>0</v>
      </c>
      <c r="J69" s="243">
        <v>0</v>
      </c>
      <c r="K69" s="233"/>
      <c r="L69" s="233"/>
      <c r="M69" s="234"/>
      <c r="N69" s="234"/>
      <c r="O69" s="233"/>
      <c r="P69" s="233"/>
      <c r="Q69" s="233"/>
      <c r="R69" s="233"/>
      <c r="S69" s="233"/>
      <c r="T69" s="233"/>
      <c r="U69" s="233"/>
    </row>
    <row r="70" spans="1:21" ht="15" x14ac:dyDescent="0.25">
      <c r="A70" s="251" t="s">
        <v>75</v>
      </c>
      <c r="B70" s="372" t="s">
        <v>49</v>
      </c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</row>
    <row r="71" spans="1:21" ht="15" x14ac:dyDescent="0.2">
      <c r="A71" s="252" t="s">
        <v>76</v>
      </c>
      <c r="B71" s="368" t="s">
        <v>38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</row>
    <row r="72" spans="1:21" ht="89.25" x14ac:dyDescent="0.25">
      <c r="A72" s="253" t="s">
        <v>185</v>
      </c>
      <c r="B72" s="254" t="s">
        <v>205</v>
      </c>
      <c r="C72" s="191" t="s">
        <v>197</v>
      </c>
      <c r="D72" s="193">
        <v>95.78501</v>
      </c>
      <c r="E72" s="228" t="s">
        <v>42</v>
      </c>
      <c r="F72" s="228" t="s">
        <v>42</v>
      </c>
      <c r="G72" s="228" t="s">
        <v>42</v>
      </c>
      <c r="H72" s="228" t="s">
        <v>42</v>
      </c>
      <c r="I72" s="228" t="s">
        <v>42</v>
      </c>
      <c r="J72" s="228" t="s">
        <v>42</v>
      </c>
      <c r="K72" s="193">
        <v>95.78501</v>
      </c>
      <c r="L72" s="205"/>
      <c r="M72" s="205"/>
      <c r="N72" s="205"/>
      <c r="O72" s="205"/>
      <c r="P72" s="205"/>
      <c r="Q72" s="205">
        <v>77.400000000000006</v>
      </c>
      <c r="R72" s="205"/>
      <c r="S72" s="205">
        <v>0.1</v>
      </c>
      <c r="T72" s="249"/>
      <c r="U72" s="205">
        <v>7.2</v>
      </c>
    </row>
    <row r="73" spans="1:21" ht="75" x14ac:dyDescent="0.25">
      <c r="A73" s="253" t="s">
        <v>186</v>
      </c>
      <c r="B73" s="254" t="s">
        <v>198</v>
      </c>
      <c r="C73" s="191" t="s">
        <v>209</v>
      </c>
      <c r="D73" s="193">
        <v>2900.8870000000002</v>
      </c>
      <c r="E73" s="228"/>
      <c r="F73" s="228"/>
      <c r="G73" s="228"/>
      <c r="H73" s="228"/>
      <c r="I73" s="228"/>
      <c r="J73" s="228"/>
      <c r="K73" s="193">
        <v>2900.8870000000002</v>
      </c>
      <c r="L73" s="205"/>
      <c r="M73" s="205"/>
      <c r="N73" s="205"/>
      <c r="O73" s="205"/>
      <c r="P73" s="205"/>
      <c r="Q73" s="205">
        <v>100.8</v>
      </c>
      <c r="R73" s="205"/>
      <c r="S73" s="205">
        <v>27.1</v>
      </c>
      <c r="T73" s="249"/>
      <c r="U73" s="205">
        <v>300.39999999999998</v>
      </c>
    </row>
    <row r="74" spans="1:21" ht="90" x14ac:dyDescent="0.25">
      <c r="A74" s="253" t="s">
        <v>187</v>
      </c>
      <c r="B74" s="255" t="s">
        <v>200</v>
      </c>
      <c r="C74" s="191" t="s">
        <v>207</v>
      </c>
      <c r="D74" s="193">
        <v>493.46</v>
      </c>
      <c r="E74" s="228"/>
      <c r="F74" s="228"/>
      <c r="G74" s="228"/>
      <c r="H74" s="228"/>
      <c r="I74" s="228"/>
      <c r="J74" s="228"/>
      <c r="K74" s="193">
        <v>493.46</v>
      </c>
      <c r="L74" s="205"/>
      <c r="M74" s="205"/>
      <c r="N74" s="205"/>
      <c r="O74" s="205"/>
      <c r="P74" s="205"/>
      <c r="Q74" s="205">
        <v>112.1</v>
      </c>
      <c r="R74" s="205"/>
      <c r="S74" s="205">
        <v>0.7</v>
      </c>
      <c r="T74" s="249"/>
      <c r="U74" s="205">
        <v>47.9</v>
      </c>
    </row>
    <row r="75" spans="1:21" ht="60" x14ac:dyDescent="0.25">
      <c r="A75" s="253" t="s">
        <v>188</v>
      </c>
      <c r="B75" s="192" t="s">
        <v>206</v>
      </c>
      <c r="C75" s="191" t="s">
        <v>208</v>
      </c>
      <c r="D75" s="193">
        <v>102.83</v>
      </c>
      <c r="E75" s="228"/>
      <c r="F75" s="228"/>
      <c r="G75" s="228"/>
      <c r="H75" s="228"/>
      <c r="I75" s="228"/>
      <c r="J75" s="228"/>
      <c r="K75" s="193">
        <v>102.83</v>
      </c>
      <c r="L75" s="205"/>
      <c r="M75" s="205"/>
      <c r="N75" s="205"/>
      <c r="O75" s="205"/>
      <c r="P75" s="205"/>
      <c r="Q75" s="205">
        <v>238.7</v>
      </c>
      <c r="R75" s="205"/>
      <c r="S75" s="205">
        <v>1</v>
      </c>
      <c r="T75" s="249"/>
      <c r="U75" s="205">
        <v>3.2</v>
      </c>
    </row>
    <row r="76" spans="1:21" ht="75" x14ac:dyDescent="0.25">
      <c r="A76" s="253" t="s">
        <v>189</v>
      </c>
      <c r="B76" s="255" t="s">
        <v>241</v>
      </c>
      <c r="C76" s="256" t="s">
        <v>210</v>
      </c>
      <c r="D76" s="193">
        <v>693.28499999999997</v>
      </c>
      <c r="E76" s="228"/>
      <c r="F76" s="228"/>
      <c r="G76" s="228"/>
      <c r="H76" s="228"/>
      <c r="I76" s="228"/>
      <c r="J76" s="228"/>
      <c r="K76" s="193">
        <v>693.28499999999997</v>
      </c>
      <c r="L76" s="205"/>
      <c r="M76" s="205"/>
      <c r="N76" s="205"/>
      <c r="O76" s="205"/>
      <c r="P76" s="205"/>
      <c r="Q76" s="205">
        <v>40.4</v>
      </c>
      <c r="R76" s="205"/>
      <c r="S76" s="205">
        <v>50.9</v>
      </c>
      <c r="T76" s="249"/>
      <c r="U76" s="205">
        <v>109.4</v>
      </c>
    </row>
    <row r="77" spans="1:21" ht="60" x14ac:dyDescent="0.25">
      <c r="A77" s="253" t="s">
        <v>190</v>
      </c>
      <c r="B77" s="254" t="s">
        <v>220</v>
      </c>
      <c r="C77" s="191" t="s">
        <v>221</v>
      </c>
      <c r="D77" s="193">
        <v>399.17500000000001</v>
      </c>
      <c r="E77" s="228"/>
      <c r="F77" s="228"/>
      <c r="G77" s="228"/>
      <c r="H77" s="228"/>
      <c r="I77" s="228"/>
      <c r="J77" s="228"/>
      <c r="K77" s="193">
        <v>399.17500000000001</v>
      </c>
      <c r="L77" s="205"/>
      <c r="M77" s="205"/>
      <c r="N77" s="205"/>
      <c r="O77" s="205"/>
      <c r="P77" s="205"/>
      <c r="Q77" s="205">
        <v>82.6</v>
      </c>
      <c r="R77" s="205"/>
      <c r="S77" s="205">
        <v>5.0999999999999996</v>
      </c>
      <c r="T77" s="249"/>
      <c r="U77" s="205">
        <v>41.3</v>
      </c>
    </row>
    <row r="78" spans="1:21" ht="90" x14ac:dyDescent="0.25">
      <c r="A78" s="253" t="s">
        <v>191</v>
      </c>
      <c r="B78" s="254" t="s">
        <v>224</v>
      </c>
      <c r="C78" s="191" t="s">
        <v>222</v>
      </c>
      <c r="D78" s="193">
        <v>714.92200000000003</v>
      </c>
      <c r="E78" s="228"/>
      <c r="F78" s="228"/>
      <c r="G78" s="228"/>
      <c r="H78" s="228"/>
      <c r="I78" s="228"/>
      <c r="J78" s="228"/>
      <c r="K78" s="193">
        <v>714.92200000000003</v>
      </c>
      <c r="L78" s="205"/>
      <c r="M78" s="205"/>
      <c r="N78" s="205"/>
      <c r="O78" s="205"/>
      <c r="P78" s="205"/>
      <c r="Q78" s="205">
        <v>67.3</v>
      </c>
      <c r="R78" s="205"/>
      <c r="S78" s="205">
        <v>0.13</v>
      </c>
      <c r="T78" s="249"/>
      <c r="U78" s="205">
        <v>68.900000000000006</v>
      </c>
    </row>
    <row r="79" spans="1:21" ht="75" x14ac:dyDescent="0.25">
      <c r="A79" s="253" t="s">
        <v>227</v>
      </c>
      <c r="B79" s="268" t="s">
        <v>228</v>
      </c>
      <c r="C79" s="191" t="s">
        <v>229</v>
      </c>
      <c r="D79" s="193">
        <v>2861.0569999999998</v>
      </c>
      <c r="E79" s="270"/>
      <c r="F79" s="270"/>
      <c r="G79" s="270"/>
      <c r="H79" s="270"/>
      <c r="I79" s="270"/>
      <c r="J79" s="270"/>
      <c r="K79" s="193">
        <v>2861.0569999999998</v>
      </c>
      <c r="L79" s="205"/>
      <c r="M79" s="205"/>
      <c r="N79" s="205"/>
      <c r="O79" s="205"/>
      <c r="P79" s="205"/>
      <c r="Q79" s="205">
        <v>139.30000000000001</v>
      </c>
      <c r="R79" s="205"/>
      <c r="S79" s="205">
        <v>28.6</v>
      </c>
      <c r="T79" s="249"/>
      <c r="U79" s="205">
        <v>199.1</v>
      </c>
    </row>
    <row r="80" spans="1:21" ht="90" x14ac:dyDescent="0.25">
      <c r="A80" s="253" t="s">
        <v>231</v>
      </c>
      <c r="B80" s="268" t="s">
        <v>225</v>
      </c>
      <c r="C80" s="191" t="s">
        <v>223</v>
      </c>
      <c r="D80" s="193">
        <v>242.49199999999999</v>
      </c>
      <c r="E80" s="265"/>
      <c r="F80" s="265"/>
      <c r="G80" s="265"/>
      <c r="H80" s="265"/>
      <c r="I80" s="265"/>
      <c r="J80" s="265"/>
      <c r="K80" s="193">
        <v>242.49199999999999</v>
      </c>
      <c r="L80" s="205"/>
      <c r="M80" s="205"/>
      <c r="N80" s="205"/>
      <c r="O80" s="205"/>
      <c r="P80" s="205"/>
      <c r="Q80" s="205">
        <v>118.7</v>
      </c>
      <c r="R80" s="205"/>
      <c r="S80" s="205">
        <v>3.5</v>
      </c>
      <c r="T80" s="249"/>
      <c r="U80" s="205">
        <v>25.5</v>
      </c>
    </row>
    <row r="81" spans="1:21" ht="15" x14ac:dyDescent="0.25">
      <c r="A81" s="370" t="s">
        <v>77</v>
      </c>
      <c r="B81" s="370"/>
      <c r="C81" s="370"/>
      <c r="D81" s="243">
        <f>SUM(D72:D80)</f>
        <v>8503.8930100000016</v>
      </c>
      <c r="E81" s="228" t="s">
        <v>42</v>
      </c>
      <c r="F81" s="228" t="s">
        <v>42</v>
      </c>
      <c r="G81" s="243">
        <v>0</v>
      </c>
      <c r="H81" s="243">
        <v>0</v>
      </c>
      <c r="I81" s="243">
        <v>0</v>
      </c>
      <c r="J81" s="243">
        <v>0</v>
      </c>
      <c r="K81" s="243">
        <f>SUM(K72:K80)</f>
        <v>8503.8930100000016</v>
      </c>
      <c r="L81" s="243">
        <f t="shared" ref="L81:T81" si="3">SUM(L72:L80)</f>
        <v>0</v>
      </c>
      <c r="M81" s="243">
        <f t="shared" si="3"/>
        <v>0</v>
      </c>
      <c r="N81" s="243">
        <f t="shared" si="3"/>
        <v>0</v>
      </c>
      <c r="O81" s="243">
        <f t="shared" si="3"/>
        <v>0</v>
      </c>
      <c r="P81" s="243">
        <f t="shared" si="3"/>
        <v>0</v>
      </c>
      <c r="Q81" s="243">
        <f>SUM(Q72:Q80)</f>
        <v>977.3</v>
      </c>
      <c r="R81" s="243">
        <f t="shared" si="3"/>
        <v>0</v>
      </c>
      <c r="S81" s="243">
        <f t="shared" si="3"/>
        <v>117.13</v>
      </c>
      <c r="T81" s="243">
        <f t="shared" si="3"/>
        <v>0</v>
      </c>
      <c r="U81" s="243">
        <f>SUM(U72:U80)</f>
        <v>802.9</v>
      </c>
    </row>
    <row r="82" spans="1:21" ht="15" x14ac:dyDescent="0.2">
      <c r="A82" s="197" t="s">
        <v>78</v>
      </c>
      <c r="B82" s="368" t="s">
        <v>53</v>
      </c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</row>
    <row r="83" spans="1:21" ht="15" x14ac:dyDescent="0.25">
      <c r="A83" s="233" t="s">
        <v>80</v>
      </c>
      <c r="B83" s="257"/>
      <c r="C83" s="228">
        <f>'5 2020'!C86</f>
        <v>0</v>
      </c>
      <c r="D83" s="193">
        <f>'5 2020'!D86</f>
        <v>0</v>
      </c>
      <c r="E83" s="230" t="s">
        <v>42</v>
      </c>
      <c r="F83" s="230" t="s">
        <v>42</v>
      </c>
      <c r="G83" s="230" t="s">
        <v>42</v>
      </c>
      <c r="H83" s="230" t="s">
        <v>42</v>
      </c>
      <c r="I83" s="230" t="s">
        <v>42</v>
      </c>
      <c r="J83" s="230" t="s">
        <v>42</v>
      </c>
      <c r="K83" s="233"/>
      <c r="L83" s="193">
        <f>D83</f>
        <v>0</v>
      </c>
      <c r="M83" s="193">
        <f>D83</f>
        <v>0</v>
      </c>
      <c r="N83" s="234"/>
      <c r="O83" s="233"/>
      <c r="P83" s="233"/>
      <c r="Q83" s="205"/>
      <c r="R83" s="233"/>
      <c r="S83" s="233"/>
      <c r="T83" s="233"/>
      <c r="U83" s="232"/>
    </row>
    <row r="84" spans="1:21" ht="15" x14ac:dyDescent="0.25">
      <c r="A84" s="370" t="s">
        <v>81</v>
      </c>
      <c r="B84" s="370"/>
      <c r="C84" s="370"/>
      <c r="D84" s="243">
        <f>D83</f>
        <v>0</v>
      </c>
      <c r="E84" s="243" t="str">
        <f>E83</f>
        <v>х </v>
      </c>
      <c r="F84" s="243" t="str">
        <f>F83</f>
        <v>х </v>
      </c>
      <c r="G84" s="243">
        <v>0</v>
      </c>
      <c r="H84" s="243">
        <v>0</v>
      </c>
      <c r="I84" s="243">
        <v>0</v>
      </c>
      <c r="J84" s="243">
        <v>0</v>
      </c>
      <c r="K84" s="232"/>
      <c r="L84" s="243">
        <f>L83</f>
        <v>0</v>
      </c>
      <c r="M84" s="258">
        <f>M83</f>
        <v>0</v>
      </c>
      <c r="N84" s="259"/>
      <c r="O84" s="232"/>
      <c r="P84" s="232"/>
      <c r="Q84" s="258"/>
      <c r="R84" s="244">
        <f>R83</f>
        <v>0</v>
      </c>
      <c r="S84" s="244">
        <f>S83</f>
        <v>0</v>
      </c>
      <c r="T84" s="244">
        <f>T83</f>
        <v>0</v>
      </c>
      <c r="U84" s="243">
        <f>U83</f>
        <v>0</v>
      </c>
    </row>
    <row r="85" spans="1:21" ht="15" x14ac:dyDescent="0.25">
      <c r="A85" s="233" t="s">
        <v>82</v>
      </c>
      <c r="B85" s="372" t="s">
        <v>56</v>
      </c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</row>
    <row r="86" spans="1:21" ht="15" x14ac:dyDescent="0.25">
      <c r="A86" s="244"/>
      <c r="B86" s="244"/>
      <c r="C86" s="244"/>
      <c r="D86" s="244"/>
      <c r="E86" s="230" t="s">
        <v>42</v>
      </c>
      <c r="F86" s="230" t="s">
        <v>42</v>
      </c>
      <c r="G86" s="230" t="s">
        <v>42</v>
      </c>
      <c r="H86" s="230" t="s">
        <v>42</v>
      </c>
      <c r="I86" s="230" t="s">
        <v>42</v>
      </c>
      <c r="J86" s="230" t="s">
        <v>42</v>
      </c>
      <c r="K86" s="244"/>
      <c r="L86" s="244"/>
      <c r="M86" s="231"/>
      <c r="N86" s="231"/>
      <c r="O86" s="244"/>
      <c r="P86" s="244"/>
      <c r="Q86" s="244"/>
      <c r="R86" s="244"/>
      <c r="S86" s="244"/>
      <c r="T86" s="244"/>
      <c r="U86" s="244"/>
    </row>
    <row r="87" spans="1:21" ht="15" x14ac:dyDescent="0.25">
      <c r="A87" s="370" t="s">
        <v>83</v>
      </c>
      <c r="B87" s="370"/>
      <c r="C87" s="370"/>
      <c r="D87" s="233"/>
      <c r="E87" s="233" t="s">
        <v>42</v>
      </c>
      <c r="F87" s="233" t="s">
        <v>42</v>
      </c>
      <c r="G87" s="243">
        <v>0</v>
      </c>
      <c r="H87" s="243">
        <v>0</v>
      </c>
      <c r="I87" s="243">
        <v>0</v>
      </c>
      <c r="J87" s="243">
        <v>0</v>
      </c>
      <c r="K87" s="233"/>
      <c r="L87" s="233"/>
      <c r="M87" s="234"/>
      <c r="N87" s="234"/>
      <c r="O87" s="233"/>
      <c r="P87" s="233"/>
      <c r="Q87" s="233"/>
      <c r="R87" s="233"/>
      <c r="S87" s="233"/>
      <c r="T87" s="233"/>
      <c r="U87" s="233"/>
    </row>
    <row r="88" spans="1:21" ht="15" x14ac:dyDescent="0.25">
      <c r="A88" s="235"/>
      <c r="B88" s="260"/>
      <c r="C88" s="238"/>
      <c r="D88" s="233"/>
      <c r="E88" s="233"/>
      <c r="F88" s="233"/>
      <c r="G88" s="233"/>
      <c r="H88" s="233"/>
      <c r="I88" s="233"/>
      <c r="J88" s="233"/>
      <c r="K88" s="233"/>
      <c r="L88" s="233"/>
      <c r="M88" s="234"/>
      <c r="N88" s="234"/>
      <c r="O88" s="233"/>
      <c r="P88" s="233"/>
      <c r="Q88" s="233"/>
      <c r="R88" s="233"/>
      <c r="S88" s="233"/>
      <c r="T88" s="233"/>
      <c r="U88" s="233"/>
    </row>
    <row r="89" spans="1:21" ht="15" x14ac:dyDescent="0.2">
      <c r="A89" s="197" t="s">
        <v>84</v>
      </c>
      <c r="B89" s="368" t="s">
        <v>59</v>
      </c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N89" s="368"/>
      <c r="O89" s="368"/>
      <c r="P89" s="368"/>
      <c r="Q89" s="368"/>
      <c r="R89" s="368"/>
      <c r="S89" s="368"/>
      <c r="T89" s="368"/>
      <c r="U89" s="368"/>
    </row>
    <row r="90" spans="1:21" ht="15" x14ac:dyDescent="0.2">
      <c r="A90" s="197"/>
      <c r="B90" s="198"/>
      <c r="C90" s="228"/>
      <c r="D90" s="205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</row>
    <row r="91" spans="1:21" ht="15" x14ac:dyDescent="0.2">
      <c r="A91" s="197"/>
      <c r="B91" s="198"/>
      <c r="C91" s="228"/>
      <c r="D91" s="205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</row>
    <row r="92" spans="1:21" ht="15" x14ac:dyDescent="0.2">
      <c r="A92" s="197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</row>
    <row r="93" spans="1:21" ht="15" x14ac:dyDescent="0.25">
      <c r="A93" s="370" t="s">
        <v>85</v>
      </c>
      <c r="B93" s="370"/>
      <c r="C93" s="370"/>
      <c r="D93" s="243">
        <f>SUM(D90:D91)</f>
        <v>0</v>
      </c>
      <c r="E93" s="244" t="s">
        <v>40</v>
      </c>
      <c r="F93" s="244" t="s">
        <v>40</v>
      </c>
      <c r="G93" s="243">
        <v>0</v>
      </c>
      <c r="H93" s="243">
        <v>0</v>
      </c>
      <c r="I93" s="243">
        <v>0</v>
      </c>
      <c r="J93" s="243">
        <v>0</v>
      </c>
      <c r="K93" s="244"/>
      <c r="L93" s="244"/>
      <c r="M93" s="244"/>
      <c r="N93" s="244"/>
      <c r="O93" s="244"/>
      <c r="P93" s="244"/>
      <c r="Q93" s="243"/>
      <c r="R93" s="244"/>
      <c r="S93" s="244"/>
      <c r="T93" s="244"/>
      <c r="U93" s="244"/>
    </row>
    <row r="94" spans="1:21" ht="15" x14ac:dyDescent="0.25">
      <c r="A94" s="233" t="s">
        <v>86</v>
      </c>
      <c r="B94" s="370" t="s">
        <v>45</v>
      </c>
      <c r="C94" s="370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</row>
    <row r="95" spans="1:21" ht="15" x14ac:dyDescent="0.25">
      <c r="A95" s="244"/>
      <c r="B95" s="244"/>
      <c r="C95" s="244"/>
      <c r="D95" s="244"/>
      <c r="E95" s="230" t="s">
        <v>42</v>
      </c>
      <c r="F95" s="230" t="s">
        <v>42</v>
      </c>
      <c r="G95" s="230" t="s">
        <v>42</v>
      </c>
      <c r="H95" s="230" t="s">
        <v>42</v>
      </c>
      <c r="I95" s="230" t="s">
        <v>42</v>
      </c>
      <c r="J95" s="230" t="s">
        <v>42</v>
      </c>
      <c r="K95" s="244"/>
      <c r="L95" s="244"/>
      <c r="M95" s="231"/>
      <c r="N95" s="231"/>
      <c r="O95" s="244"/>
      <c r="P95" s="244"/>
      <c r="Q95" s="244"/>
      <c r="R95" s="244"/>
      <c r="S95" s="244"/>
      <c r="T95" s="244"/>
      <c r="U95" s="244"/>
    </row>
    <row r="96" spans="1:21" ht="15" x14ac:dyDescent="0.25">
      <c r="A96" s="370" t="s">
        <v>87</v>
      </c>
      <c r="B96" s="370"/>
      <c r="C96" s="370"/>
      <c r="D96" s="233"/>
      <c r="E96" s="233" t="s">
        <v>42</v>
      </c>
      <c r="F96" s="228" t="s">
        <v>42</v>
      </c>
      <c r="G96" s="243">
        <v>0</v>
      </c>
      <c r="H96" s="243">
        <v>0</v>
      </c>
      <c r="I96" s="243">
        <v>0</v>
      </c>
      <c r="J96" s="243">
        <v>0</v>
      </c>
      <c r="K96" s="233"/>
      <c r="L96" s="233"/>
      <c r="M96" s="234"/>
      <c r="N96" s="234"/>
      <c r="O96" s="233"/>
      <c r="P96" s="233"/>
      <c r="Q96" s="233"/>
      <c r="R96" s="233"/>
      <c r="S96" s="233"/>
      <c r="T96" s="233"/>
      <c r="U96" s="233"/>
    </row>
    <row r="97" spans="1:21" ht="15" x14ac:dyDescent="0.25">
      <c r="A97" s="370" t="s">
        <v>88</v>
      </c>
      <c r="B97" s="370"/>
      <c r="C97" s="370"/>
      <c r="D97" s="243">
        <f>D81+D84</f>
        <v>8503.8930100000016</v>
      </c>
      <c r="E97" s="230" t="s">
        <v>42</v>
      </c>
      <c r="F97" s="228" t="s">
        <v>42</v>
      </c>
      <c r="G97" s="243">
        <v>0</v>
      </c>
      <c r="H97" s="243">
        <v>0</v>
      </c>
      <c r="I97" s="243">
        <v>0</v>
      </c>
      <c r="J97" s="243">
        <v>0</v>
      </c>
      <c r="K97" s="243">
        <f>K81</f>
        <v>8503.8930100000016</v>
      </c>
      <c r="L97" s="243">
        <f>L81+L84</f>
        <v>0</v>
      </c>
      <c r="M97" s="243">
        <f>M81+M84</f>
        <v>0</v>
      </c>
      <c r="N97" s="243">
        <f>N81+N84</f>
        <v>0</v>
      </c>
      <c r="O97" s="243">
        <f>O81+O84</f>
        <v>0</v>
      </c>
      <c r="P97" s="243">
        <f>P81+P84</f>
        <v>0</v>
      </c>
      <c r="Q97" s="243">
        <f>Q81</f>
        <v>977.3</v>
      </c>
      <c r="R97" s="243">
        <f>R81+R84</f>
        <v>0</v>
      </c>
      <c r="S97" s="243">
        <f>S81+S84</f>
        <v>117.13</v>
      </c>
      <c r="T97" s="243">
        <f>T81+T84</f>
        <v>0</v>
      </c>
      <c r="U97" s="243">
        <f>U81+U84</f>
        <v>802.9</v>
      </c>
    </row>
    <row r="98" spans="1:21" ht="15" x14ac:dyDescent="0.25">
      <c r="A98" s="371" t="s">
        <v>89</v>
      </c>
      <c r="B98" s="371"/>
      <c r="C98" s="371"/>
      <c r="D98" s="243">
        <f>D81+D93</f>
        <v>8503.8930100000016</v>
      </c>
      <c r="E98" s="230" t="s">
        <v>42</v>
      </c>
      <c r="F98" s="230" t="s">
        <v>42</v>
      </c>
      <c r="G98" s="243">
        <v>0</v>
      </c>
      <c r="H98" s="243">
        <v>0</v>
      </c>
      <c r="I98" s="243">
        <v>0</v>
      </c>
      <c r="J98" s="243">
        <v>0</v>
      </c>
      <c r="K98" s="243">
        <f>K97</f>
        <v>8503.8930100000016</v>
      </c>
      <c r="L98" s="243">
        <f>L97</f>
        <v>0</v>
      </c>
      <c r="M98" s="243">
        <f>M97</f>
        <v>0</v>
      </c>
      <c r="N98" s="243">
        <f>N93+N62</f>
        <v>0</v>
      </c>
      <c r="O98" s="243" t="e">
        <f>O93+O62</f>
        <v>#VALUE!</v>
      </c>
      <c r="P98" s="243">
        <f>P93+P62</f>
        <v>0</v>
      </c>
      <c r="Q98" s="243">
        <f>Q97</f>
        <v>977.3</v>
      </c>
      <c r="R98" s="243" t="s">
        <v>40</v>
      </c>
      <c r="S98" s="243">
        <f>S97</f>
        <v>117.13</v>
      </c>
      <c r="T98" s="243">
        <f>T97</f>
        <v>0</v>
      </c>
      <c r="U98" s="243">
        <f>U97</f>
        <v>802.9</v>
      </c>
    </row>
    <row r="99" spans="1:21" ht="14.25" x14ac:dyDescent="0.2">
      <c r="A99" s="244" t="s">
        <v>90</v>
      </c>
      <c r="B99" s="371" t="s">
        <v>91</v>
      </c>
      <c r="C99" s="371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</row>
    <row r="100" spans="1:21" ht="15" x14ac:dyDescent="0.25">
      <c r="A100" s="246" t="s">
        <v>92</v>
      </c>
      <c r="B100" s="371" t="s">
        <v>201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</row>
    <row r="101" spans="1:21" ht="15" x14ac:dyDescent="0.25">
      <c r="A101" s="248" t="s">
        <v>93</v>
      </c>
      <c r="B101" s="368" t="s">
        <v>38</v>
      </c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</row>
    <row r="102" spans="1:21" ht="15" x14ac:dyDescent="0.25">
      <c r="A102" s="244"/>
      <c r="B102" s="244"/>
      <c r="C102" s="244"/>
      <c r="D102" s="244"/>
      <c r="E102" s="230" t="s">
        <v>42</v>
      </c>
      <c r="F102" s="230" t="s">
        <v>42</v>
      </c>
      <c r="G102" s="230" t="s">
        <v>42</v>
      </c>
      <c r="H102" s="230" t="s">
        <v>42</v>
      </c>
      <c r="I102" s="230" t="s">
        <v>42</v>
      </c>
      <c r="J102" s="230" t="s">
        <v>42</v>
      </c>
      <c r="K102" s="244"/>
      <c r="L102" s="244"/>
      <c r="M102" s="231"/>
      <c r="N102" s="231"/>
      <c r="O102" s="244"/>
      <c r="P102" s="244"/>
      <c r="Q102" s="244"/>
      <c r="R102" s="244"/>
      <c r="S102" s="244"/>
      <c r="T102" s="244"/>
      <c r="U102" s="244"/>
    </row>
    <row r="103" spans="1:21" ht="15" x14ac:dyDescent="0.25">
      <c r="A103" s="370" t="s">
        <v>94</v>
      </c>
      <c r="B103" s="370"/>
      <c r="C103" s="370"/>
      <c r="D103" s="233"/>
      <c r="E103" s="233" t="s">
        <v>42</v>
      </c>
      <c r="F103" s="228" t="s">
        <v>42</v>
      </c>
      <c r="G103" s="243">
        <v>0</v>
      </c>
      <c r="H103" s="243">
        <v>0</v>
      </c>
      <c r="I103" s="243">
        <v>0</v>
      </c>
      <c r="J103" s="243">
        <v>0</v>
      </c>
      <c r="K103" s="233"/>
      <c r="L103" s="233"/>
      <c r="M103" s="234"/>
      <c r="N103" s="234"/>
      <c r="O103" s="233"/>
      <c r="P103" s="233"/>
      <c r="Q103" s="233"/>
      <c r="R103" s="233"/>
      <c r="S103" s="233"/>
      <c r="T103" s="233"/>
      <c r="U103" s="233"/>
    </row>
    <row r="104" spans="1:21" ht="15" x14ac:dyDescent="0.25">
      <c r="A104" s="233" t="s">
        <v>95</v>
      </c>
      <c r="B104" s="368" t="s">
        <v>53</v>
      </c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</row>
    <row r="105" spans="1:21" ht="15" x14ac:dyDescent="0.25">
      <c r="A105" s="215"/>
      <c r="B105" s="206"/>
      <c r="C105" s="217"/>
      <c r="D105" s="217"/>
      <c r="E105" s="194" t="s">
        <v>42</v>
      </c>
      <c r="F105" s="194" t="s">
        <v>42</v>
      </c>
      <c r="G105" s="194" t="s">
        <v>42</v>
      </c>
      <c r="H105" s="194" t="s">
        <v>42</v>
      </c>
      <c r="I105" s="194" t="s">
        <v>42</v>
      </c>
      <c r="J105" s="194" t="s">
        <v>42</v>
      </c>
      <c r="K105" s="215"/>
      <c r="L105" s="215"/>
      <c r="M105" s="196"/>
      <c r="N105" s="195"/>
      <c r="O105" s="216"/>
      <c r="P105" s="216"/>
      <c r="Q105" s="215"/>
      <c r="R105" s="215"/>
      <c r="S105" s="215"/>
      <c r="T105" s="216"/>
      <c r="U105" s="207"/>
    </row>
    <row r="106" spans="1:21" ht="15" x14ac:dyDescent="0.25">
      <c r="A106" s="366" t="s">
        <v>96</v>
      </c>
      <c r="B106" s="366"/>
      <c r="C106" s="366"/>
      <c r="D106" s="216">
        <f>D105:E105</f>
        <v>0</v>
      </c>
      <c r="E106" s="215" t="s">
        <v>42</v>
      </c>
      <c r="F106" s="217" t="s">
        <v>42</v>
      </c>
      <c r="G106" s="199">
        <v>0</v>
      </c>
      <c r="H106" s="199">
        <v>0</v>
      </c>
      <c r="I106" s="199">
        <v>0</v>
      </c>
      <c r="J106" s="199">
        <v>0</v>
      </c>
      <c r="K106" s="216">
        <f>K105:L105</f>
        <v>0</v>
      </c>
      <c r="L106" s="216">
        <f>L105:M105</f>
        <v>0</v>
      </c>
      <c r="M106" s="195">
        <f>M105:P105</f>
        <v>0</v>
      </c>
      <c r="N106" s="196"/>
      <c r="O106" s="215"/>
      <c r="P106" s="215"/>
      <c r="Q106" s="216">
        <f>Q105:R105</f>
        <v>0</v>
      </c>
      <c r="R106" s="216"/>
      <c r="S106" s="216">
        <f>S105:T105</f>
        <v>0</v>
      </c>
      <c r="T106" s="216"/>
      <c r="U106" s="202">
        <f>U105</f>
        <v>0</v>
      </c>
    </row>
    <row r="107" spans="1:21" ht="15" x14ac:dyDescent="0.25">
      <c r="A107" s="200" t="s">
        <v>97</v>
      </c>
      <c r="B107" s="366" t="s">
        <v>45</v>
      </c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</row>
    <row r="108" spans="1:21" ht="15" x14ac:dyDescent="0.25">
      <c r="A108" s="216"/>
      <c r="B108" s="216"/>
      <c r="C108" s="216"/>
      <c r="D108" s="216"/>
      <c r="E108" s="194" t="s">
        <v>42</v>
      </c>
      <c r="F108" s="194" t="s">
        <v>42</v>
      </c>
      <c r="G108" s="194" t="s">
        <v>42</v>
      </c>
      <c r="H108" s="194" t="s">
        <v>42</v>
      </c>
      <c r="I108" s="194" t="s">
        <v>42</v>
      </c>
      <c r="J108" s="194" t="s">
        <v>42</v>
      </c>
      <c r="K108" s="216"/>
      <c r="L108" s="216"/>
      <c r="M108" s="195"/>
      <c r="N108" s="195"/>
      <c r="O108" s="216"/>
      <c r="P108" s="216"/>
      <c r="Q108" s="216"/>
      <c r="R108" s="216"/>
      <c r="S108" s="216"/>
      <c r="T108" s="216"/>
      <c r="U108" s="216"/>
    </row>
    <row r="109" spans="1:21" ht="15" x14ac:dyDescent="0.25">
      <c r="A109" s="366" t="s">
        <v>98</v>
      </c>
      <c r="B109" s="366"/>
      <c r="C109" s="366"/>
      <c r="D109" s="215"/>
      <c r="E109" s="215" t="s">
        <v>40</v>
      </c>
      <c r="F109" s="217" t="s">
        <v>42</v>
      </c>
      <c r="G109" s="199">
        <v>0</v>
      </c>
      <c r="H109" s="199">
        <v>0</v>
      </c>
      <c r="I109" s="199">
        <v>0</v>
      </c>
      <c r="J109" s="199">
        <v>0</v>
      </c>
      <c r="K109" s="215"/>
      <c r="L109" s="215"/>
      <c r="M109" s="196"/>
      <c r="N109" s="196"/>
      <c r="O109" s="215"/>
      <c r="P109" s="215"/>
      <c r="Q109" s="215"/>
      <c r="R109" s="215"/>
      <c r="S109" s="215"/>
      <c r="T109" s="215"/>
      <c r="U109" s="215"/>
    </row>
    <row r="110" spans="1:21" ht="15" x14ac:dyDescent="0.25">
      <c r="A110" s="366" t="s">
        <v>99</v>
      </c>
      <c r="B110" s="366"/>
      <c r="C110" s="366"/>
      <c r="D110" s="216">
        <f>D106:E106</f>
        <v>0</v>
      </c>
      <c r="E110" s="216" t="s">
        <v>40</v>
      </c>
      <c r="F110" s="217" t="s">
        <v>42</v>
      </c>
      <c r="G110" s="199">
        <v>0</v>
      </c>
      <c r="H110" s="199">
        <v>0</v>
      </c>
      <c r="I110" s="199">
        <v>0</v>
      </c>
      <c r="J110" s="199">
        <v>0</v>
      </c>
      <c r="K110" s="215"/>
      <c r="L110" s="216">
        <f>L106:M106</f>
        <v>0</v>
      </c>
      <c r="M110" s="195">
        <f>M106:N106</f>
        <v>0</v>
      </c>
      <c r="N110" s="196"/>
      <c r="O110" s="215"/>
      <c r="P110" s="215"/>
      <c r="Q110" s="216">
        <f>Q106:R106</f>
        <v>0</v>
      </c>
      <c r="R110" s="216"/>
      <c r="S110" s="216">
        <f>S106:T106</f>
        <v>0</v>
      </c>
      <c r="T110" s="216"/>
      <c r="U110" s="216">
        <f>U106</f>
        <v>0</v>
      </c>
    </row>
    <row r="111" spans="1:21" ht="15" x14ac:dyDescent="0.25">
      <c r="A111" s="200" t="s">
        <v>100</v>
      </c>
      <c r="B111" s="369" t="s">
        <v>49</v>
      </c>
      <c r="C111" s="369"/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  <c r="O111" s="369"/>
      <c r="P111" s="369"/>
      <c r="Q111" s="369"/>
      <c r="R111" s="369"/>
      <c r="S111" s="369"/>
      <c r="T111" s="369"/>
      <c r="U111" s="369"/>
    </row>
    <row r="112" spans="1:21" ht="15" x14ac:dyDescent="0.2">
      <c r="A112" s="203" t="s">
        <v>101</v>
      </c>
      <c r="B112" s="365" t="s">
        <v>38</v>
      </c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  <c r="P112" s="365"/>
      <c r="Q112" s="365"/>
      <c r="R112" s="365"/>
      <c r="S112" s="365"/>
      <c r="T112" s="365"/>
      <c r="U112" s="365"/>
    </row>
    <row r="113" spans="1:23" ht="15" x14ac:dyDescent="0.25">
      <c r="A113" s="216"/>
      <c r="B113" s="216"/>
      <c r="C113" s="216"/>
      <c r="D113" s="216"/>
      <c r="E113" s="194" t="s">
        <v>42</v>
      </c>
      <c r="F113" s="194" t="s">
        <v>42</v>
      </c>
      <c r="G113" s="194" t="s">
        <v>42</v>
      </c>
      <c r="H113" s="194" t="s">
        <v>42</v>
      </c>
      <c r="I113" s="194" t="s">
        <v>42</v>
      </c>
      <c r="J113" s="194" t="s">
        <v>42</v>
      </c>
      <c r="K113" s="216"/>
      <c r="L113" s="216"/>
      <c r="M113" s="195"/>
      <c r="N113" s="195"/>
      <c r="O113" s="216"/>
      <c r="P113" s="216"/>
      <c r="Q113" s="216"/>
      <c r="R113" s="216"/>
      <c r="S113" s="216"/>
      <c r="T113" s="216"/>
      <c r="U113" s="216"/>
    </row>
    <row r="114" spans="1:23" ht="15" x14ac:dyDescent="0.25">
      <c r="A114" s="366" t="s">
        <v>102</v>
      </c>
      <c r="B114" s="366"/>
      <c r="C114" s="366"/>
      <c r="D114" s="215"/>
      <c r="E114" s="215" t="s">
        <v>40</v>
      </c>
      <c r="F114" s="217" t="s">
        <v>42</v>
      </c>
      <c r="G114" s="199">
        <v>0</v>
      </c>
      <c r="H114" s="199">
        <v>0</v>
      </c>
      <c r="I114" s="199">
        <v>0</v>
      </c>
      <c r="J114" s="199">
        <v>0</v>
      </c>
      <c r="K114" s="215"/>
      <c r="L114" s="215"/>
      <c r="M114" s="196"/>
      <c r="N114" s="196"/>
      <c r="O114" s="215"/>
      <c r="P114" s="215"/>
      <c r="Q114" s="215"/>
      <c r="R114" s="215"/>
      <c r="S114" s="215"/>
      <c r="T114" s="215"/>
      <c r="U114" s="215"/>
    </row>
    <row r="115" spans="1:23" ht="15" x14ac:dyDescent="0.2">
      <c r="A115" s="190" t="s">
        <v>103</v>
      </c>
      <c r="B115" s="365" t="s">
        <v>53</v>
      </c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</row>
    <row r="116" spans="1:23" ht="15" x14ac:dyDescent="0.25">
      <c r="A116" s="216"/>
      <c r="B116" s="216"/>
      <c r="C116" s="216"/>
      <c r="D116" s="216"/>
      <c r="E116" s="194" t="s">
        <v>42</v>
      </c>
      <c r="F116" s="194" t="s">
        <v>42</v>
      </c>
      <c r="G116" s="194" t="s">
        <v>42</v>
      </c>
      <c r="H116" s="194" t="s">
        <v>42</v>
      </c>
      <c r="I116" s="194" t="s">
        <v>42</v>
      </c>
      <c r="J116" s="194" t="s">
        <v>42</v>
      </c>
      <c r="K116" s="216"/>
      <c r="L116" s="216"/>
      <c r="M116" s="195"/>
      <c r="N116" s="195"/>
      <c r="O116" s="216"/>
      <c r="P116" s="216"/>
      <c r="Q116" s="216"/>
      <c r="R116" s="216"/>
      <c r="S116" s="216"/>
      <c r="T116" s="216"/>
      <c r="U116" s="216"/>
    </row>
    <row r="117" spans="1:23" ht="15" x14ac:dyDescent="0.25">
      <c r="A117" s="366" t="s">
        <v>104</v>
      </c>
      <c r="B117" s="366"/>
      <c r="C117" s="366"/>
      <c r="D117" s="215"/>
      <c r="E117" s="215" t="s">
        <v>40</v>
      </c>
      <c r="F117" s="217" t="s">
        <v>42</v>
      </c>
      <c r="G117" s="199">
        <v>0</v>
      </c>
      <c r="H117" s="199">
        <v>0</v>
      </c>
      <c r="I117" s="199">
        <v>0</v>
      </c>
      <c r="J117" s="199">
        <v>0</v>
      </c>
      <c r="K117" s="215"/>
      <c r="L117" s="215"/>
      <c r="M117" s="196"/>
      <c r="N117" s="196"/>
      <c r="O117" s="215"/>
      <c r="P117" s="215"/>
      <c r="Q117" s="215"/>
      <c r="R117" s="215"/>
      <c r="S117" s="215"/>
      <c r="T117" s="215"/>
      <c r="U117" s="215"/>
    </row>
    <row r="118" spans="1:23" ht="15" x14ac:dyDescent="0.25">
      <c r="A118" s="215" t="s">
        <v>105</v>
      </c>
      <c r="B118" s="365" t="s">
        <v>56</v>
      </c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</row>
    <row r="119" spans="1:23" ht="15" x14ac:dyDescent="0.25">
      <c r="A119" s="216"/>
      <c r="B119" s="216"/>
      <c r="C119" s="216"/>
      <c r="D119" s="216"/>
      <c r="E119" s="194" t="s">
        <v>42</v>
      </c>
      <c r="F119" s="194" t="s">
        <v>42</v>
      </c>
      <c r="G119" s="194" t="s">
        <v>42</v>
      </c>
      <c r="H119" s="194" t="s">
        <v>42</v>
      </c>
      <c r="I119" s="194" t="s">
        <v>42</v>
      </c>
      <c r="J119" s="194" t="s">
        <v>42</v>
      </c>
      <c r="K119" s="216"/>
      <c r="L119" s="216"/>
      <c r="M119" s="195"/>
      <c r="N119" s="195"/>
      <c r="O119" s="216"/>
      <c r="P119" s="216"/>
      <c r="Q119" s="216"/>
      <c r="R119" s="216"/>
      <c r="S119" s="216"/>
      <c r="T119" s="216"/>
      <c r="U119" s="216"/>
    </row>
    <row r="120" spans="1:23" ht="15" x14ac:dyDescent="0.25">
      <c r="A120" s="366" t="s">
        <v>106</v>
      </c>
      <c r="B120" s="366"/>
      <c r="C120" s="366"/>
      <c r="D120" s="215"/>
      <c r="E120" s="215" t="s">
        <v>40</v>
      </c>
      <c r="F120" s="217" t="s">
        <v>42</v>
      </c>
      <c r="G120" s="199">
        <v>0</v>
      </c>
      <c r="H120" s="199">
        <v>0</v>
      </c>
      <c r="I120" s="199">
        <v>0</v>
      </c>
      <c r="J120" s="199">
        <v>0</v>
      </c>
      <c r="K120" s="215"/>
      <c r="L120" s="215"/>
      <c r="M120" s="196"/>
      <c r="N120" s="196"/>
      <c r="O120" s="215"/>
      <c r="P120" s="215"/>
      <c r="Q120" s="215"/>
      <c r="R120" s="215"/>
      <c r="S120" s="215"/>
      <c r="T120" s="215"/>
      <c r="U120" s="215"/>
    </row>
    <row r="121" spans="1:23" ht="15" x14ac:dyDescent="0.2">
      <c r="A121" s="190" t="s">
        <v>107</v>
      </c>
      <c r="B121" s="365" t="s">
        <v>59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</row>
    <row r="122" spans="1:23" ht="15" x14ac:dyDescent="0.25">
      <c r="A122" s="216"/>
      <c r="B122" s="216"/>
      <c r="C122" s="216"/>
      <c r="D122" s="216"/>
      <c r="E122" s="194" t="s">
        <v>42</v>
      </c>
      <c r="F122" s="194" t="s">
        <v>42</v>
      </c>
      <c r="G122" s="194" t="s">
        <v>42</v>
      </c>
      <c r="H122" s="194" t="s">
        <v>42</v>
      </c>
      <c r="I122" s="194" t="s">
        <v>42</v>
      </c>
      <c r="J122" s="194" t="s">
        <v>42</v>
      </c>
      <c r="K122" s="216"/>
      <c r="L122" s="216"/>
      <c r="M122" s="195"/>
      <c r="N122" s="195"/>
      <c r="O122" s="216"/>
      <c r="P122" s="216"/>
      <c r="Q122" s="216"/>
      <c r="R122" s="216"/>
      <c r="S122" s="216"/>
      <c r="T122" s="216"/>
      <c r="U122" s="216"/>
    </row>
    <row r="123" spans="1:23" ht="15" x14ac:dyDescent="0.25">
      <c r="A123" s="366" t="s">
        <v>141</v>
      </c>
      <c r="B123" s="366"/>
      <c r="C123" s="366"/>
      <c r="D123" s="215"/>
      <c r="E123" s="215" t="s">
        <v>42</v>
      </c>
      <c r="F123" s="215" t="s">
        <v>42</v>
      </c>
      <c r="G123" s="199">
        <v>0</v>
      </c>
      <c r="H123" s="199">
        <v>0</v>
      </c>
      <c r="I123" s="199">
        <v>0</v>
      </c>
      <c r="J123" s="199">
        <v>0</v>
      </c>
      <c r="K123" s="215"/>
      <c r="L123" s="215"/>
      <c r="M123" s="196"/>
      <c r="N123" s="196"/>
      <c r="O123" s="215"/>
      <c r="P123" s="215"/>
      <c r="Q123" s="215"/>
      <c r="R123" s="215"/>
      <c r="S123" s="215"/>
      <c r="T123" s="215"/>
      <c r="U123" s="215"/>
    </row>
    <row r="124" spans="1:23" ht="15" x14ac:dyDescent="0.25">
      <c r="A124" s="201" t="s">
        <v>109</v>
      </c>
      <c r="B124" s="366" t="s">
        <v>45</v>
      </c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</row>
    <row r="125" spans="1:23" ht="15" x14ac:dyDescent="0.25">
      <c r="A125" s="366" t="s">
        <v>110</v>
      </c>
      <c r="B125" s="366"/>
      <c r="C125" s="366"/>
      <c r="D125" s="215"/>
      <c r="E125" s="215" t="s">
        <v>42</v>
      </c>
      <c r="F125" s="215" t="s">
        <v>42</v>
      </c>
      <c r="G125" s="199">
        <v>0</v>
      </c>
      <c r="H125" s="199">
        <v>0</v>
      </c>
      <c r="I125" s="199">
        <v>0</v>
      </c>
      <c r="J125" s="199">
        <v>0</v>
      </c>
      <c r="K125" s="215"/>
      <c r="L125" s="215"/>
      <c r="M125" s="196"/>
      <c r="N125" s="196"/>
      <c r="O125" s="215"/>
      <c r="P125" s="215"/>
      <c r="Q125" s="215"/>
      <c r="R125" s="215"/>
      <c r="S125" s="215"/>
      <c r="T125" s="215"/>
      <c r="U125" s="215"/>
    </row>
    <row r="126" spans="1:23" ht="15" x14ac:dyDescent="0.25">
      <c r="A126" s="366" t="s">
        <v>111</v>
      </c>
      <c r="B126" s="366"/>
      <c r="C126" s="366"/>
      <c r="D126" s="215"/>
      <c r="E126" s="215" t="s">
        <v>42</v>
      </c>
      <c r="F126" s="215" t="s">
        <v>42</v>
      </c>
      <c r="G126" s="199">
        <v>0</v>
      </c>
      <c r="H126" s="199">
        <v>0</v>
      </c>
      <c r="I126" s="199">
        <v>0</v>
      </c>
      <c r="J126" s="199">
        <v>0</v>
      </c>
      <c r="K126" s="215"/>
      <c r="L126" s="215"/>
      <c r="M126" s="196"/>
      <c r="N126" s="196"/>
      <c r="O126" s="215"/>
      <c r="P126" s="215"/>
      <c r="Q126" s="215"/>
      <c r="R126" s="215"/>
      <c r="S126" s="215"/>
      <c r="T126" s="215"/>
      <c r="U126" s="215"/>
    </row>
    <row r="127" spans="1:23" ht="15" x14ac:dyDescent="0.25">
      <c r="A127" s="367" t="s">
        <v>112</v>
      </c>
      <c r="B127" s="367"/>
      <c r="C127" s="367"/>
      <c r="D127" s="216">
        <f>D110:E110</f>
        <v>0</v>
      </c>
      <c r="E127" s="215" t="s">
        <v>42</v>
      </c>
      <c r="F127" s="215" t="s">
        <v>40</v>
      </c>
      <c r="G127" s="199">
        <v>0</v>
      </c>
      <c r="H127" s="199">
        <v>0</v>
      </c>
      <c r="I127" s="199">
        <v>0</v>
      </c>
      <c r="J127" s="199">
        <v>0</v>
      </c>
      <c r="K127" s="216">
        <f>K106:L106</f>
        <v>0</v>
      </c>
      <c r="L127" s="216">
        <v>0</v>
      </c>
      <c r="M127" s="195">
        <f>M106:N106</f>
        <v>0</v>
      </c>
      <c r="N127" s="195"/>
      <c r="O127" s="216"/>
      <c r="P127" s="216"/>
      <c r="Q127" s="216">
        <f>Q106:R106</f>
        <v>0</v>
      </c>
      <c r="R127" s="216"/>
      <c r="S127" s="216">
        <f>S106:T106</f>
        <v>0</v>
      </c>
      <c r="T127" s="216"/>
      <c r="U127" s="216">
        <f>U110</f>
        <v>0</v>
      </c>
    </row>
    <row r="128" spans="1:23" ht="14.25" x14ac:dyDescent="0.2">
      <c r="A128" s="361" t="s">
        <v>113</v>
      </c>
      <c r="B128" s="361"/>
      <c r="C128" s="361"/>
      <c r="D128" s="23">
        <f>D98+D57+D127</f>
        <v>32444.711010000006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204">
        <f>K98+K57+K106</f>
        <v>19859.416010000001</v>
      </c>
      <c r="L128" s="261">
        <f>L98+L57+L127</f>
        <v>12585.295</v>
      </c>
      <c r="M128" s="204">
        <f>M98+M57+M127:N127</f>
        <v>0</v>
      </c>
      <c r="N128" s="204">
        <f>N98+N57</f>
        <v>0</v>
      </c>
      <c r="O128" s="204" t="e">
        <f>O98+O57</f>
        <v>#VALUE!</v>
      </c>
      <c r="P128" s="204">
        <f>P98+P57</f>
        <v>0</v>
      </c>
      <c r="Q128" s="204">
        <f>Q98+Q57</f>
        <v>1237.28</v>
      </c>
      <c r="R128" s="204">
        <v>0</v>
      </c>
      <c r="S128" s="204">
        <f t="shared" ref="S128:U128" si="4">S98+S57</f>
        <v>268.02999999999997</v>
      </c>
      <c r="T128" s="204">
        <f t="shared" si="4"/>
        <v>0</v>
      </c>
      <c r="U128" s="204">
        <f t="shared" si="4"/>
        <v>5211.7</v>
      </c>
      <c r="W128" s="210"/>
    </row>
    <row r="129" spans="1:21" ht="15" x14ac:dyDescent="0.25">
      <c r="A129" s="362" t="s">
        <v>202</v>
      </c>
      <c r="B129" s="362"/>
      <c r="C129" s="362"/>
      <c r="D129" s="362"/>
      <c r="E129" s="362"/>
      <c r="F129" s="362"/>
      <c r="G129" s="362"/>
      <c r="H129" s="208"/>
      <c r="I129" s="208"/>
      <c r="J129" s="208"/>
      <c r="K129" s="208"/>
      <c r="L129" s="208"/>
      <c r="M129" s="209"/>
      <c r="N129" s="209"/>
      <c r="O129" s="208"/>
      <c r="P129" s="208"/>
      <c r="Q129" s="208"/>
      <c r="R129" s="208"/>
      <c r="S129" s="208"/>
      <c r="T129" s="208"/>
      <c r="U129" s="208"/>
    </row>
    <row r="130" spans="1:21" x14ac:dyDescent="0.2">
      <c r="A130" s="75"/>
      <c r="B130" s="76" t="s">
        <v>142</v>
      </c>
      <c r="C130" s="75"/>
      <c r="D130" s="75"/>
      <c r="E130" s="75"/>
      <c r="F130" s="75"/>
      <c r="G130" s="75"/>
      <c r="H130" s="46"/>
      <c r="I130" s="46"/>
      <c r="J130" s="46"/>
      <c r="K130" s="46"/>
      <c r="L130" s="46"/>
      <c r="M130" s="78"/>
      <c r="N130" s="74"/>
      <c r="O130" s="46"/>
      <c r="P130" s="46"/>
      <c r="Q130" s="46"/>
      <c r="R130" s="46"/>
      <c r="S130" s="46"/>
      <c r="T130" s="46"/>
      <c r="U130" s="46"/>
    </row>
    <row r="131" spans="1:21" x14ac:dyDescent="0.2">
      <c r="A131" s="75"/>
      <c r="B131" s="76" t="s">
        <v>143</v>
      </c>
      <c r="C131" s="75"/>
      <c r="D131" s="75"/>
      <c r="E131" s="75"/>
      <c r="F131" s="75"/>
      <c r="G131" s="75"/>
      <c r="H131" s="46"/>
      <c r="I131" s="46"/>
      <c r="J131" s="46"/>
      <c r="K131" s="46"/>
      <c r="L131" s="77"/>
      <c r="M131" s="74"/>
      <c r="N131" s="78"/>
      <c r="O131" s="46"/>
      <c r="P131" s="46"/>
      <c r="Q131" s="46"/>
      <c r="R131" s="46"/>
      <c r="S131" s="46"/>
      <c r="T131" s="46"/>
      <c r="U131" s="46"/>
    </row>
    <row r="132" spans="1:21" x14ac:dyDescent="0.2">
      <c r="A132" s="75"/>
      <c r="B132" s="76" t="s">
        <v>117</v>
      </c>
      <c r="C132" s="75"/>
      <c r="D132" s="75"/>
      <c r="E132" s="75"/>
      <c r="F132" s="75"/>
      <c r="G132" s="75"/>
      <c r="H132" s="46"/>
      <c r="I132" s="46"/>
      <c r="J132" s="46"/>
      <c r="K132" s="46"/>
      <c r="L132" s="46"/>
      <c r="M132" s="78"/>
      <c r="N132" s="74"/>
      <c r="O132" s="46"/>
      <c r="P132" s="46"/>
      <c r="Q132" s="46"/>
      <c r="R132" s="77"/>
      <c r="S132" s="46"/>
      <c r="T132" s="46"/>
      <c r="U132" s="46"/>
    </row>
    <row r="133" spans="1:21" x14ac:dyDescent="0.2">
      <c r="A133" s="11"/>
      <c r="B133" s="46" t="s">
        <v>118</v>
      </c>
      <c r="C133" s="46"/>
      <c r="D133" s="46"/>
      <c r="E133" s="363" t="s">
        <v>170</v>
      </c>
      <c r="F133" s="363"/>
      <c r="G133" s="363"/>
      <c r="H133" s="363"/>
      <c r="I133" s="363"/>
      <c r="J133" s="363"/>
      <c r="K133" s="46"/>
      <c r="L133" s="46"/>
      <c r="M133" s="46"/>
      <c r="N133" s="46"/>
      <c r="O133" s="46"/>
      <c r="P133" s="77"/>
      <c r="Q133" s="46"/>
      <c r="R133" s="46"/>
      <c r="S133" s="46"/>
      <c r="T133" s="46"/>
      <c r="U133" s="46"/>
    </row>
    <row r="134" spans="1:21" x14ac:dyDescent="0.2">
      <c r="A134" s="48" t="s">
        <v>119</v>
      </c>
      <c r="B134" s="49"/>
      <c r="C134" s="49"/>
      <c r="D134" s="50"/>
      <c r="E134" s="51" t="s">
        <v>120</v>
      </c>
      <c r="F134" s="52"/>
      <c r="G134" s="52"/>
      <c r="H134" s="53" t="s">
        <v>121</v>
      </c>
      <c r="I134" s="54"/>
      <c r="J134" s="54"/>
      <c r="K134" s="54"/>
      <c r="L134" s="55"/>
      <c r="M134" s="55"/>
      <c r="N134" s="56"/>
      <c r="O134" s="56"/>
      <c r="P134" s="56"/>
      <c r="Q134" s="56"/>
      <c r="R134" s="56"/>
      <c r="S134" s="56"/>
      <c r="T134" s="56"/>
      <c r="U134" s="56"/>
    </row>
    <row r="135" spans="1:21" x14ac:dyDescent="0.2">
      <c r="A135" s="364" t="s">
        <v>243</v>
      </c>
      <c r="B135" s="364"/>
      <c r="C135" s="364"/>
      <c r="D135" s="364"/>
      <c r="E135" s="364"/>
      <c r="F135" s="364"/>
      <c r="G135" s="364"/>
      <c r="H135" s="364"/>
      <c r="I135" s="364"/>
      <c r="J135"/>
      <c r="M135" s="81"/>
    </row>
    <row r="136" spans="1:21" ht="15.75" x14ac:dyDescent="0.25">
      <c r="B136" s="79"/>
      <c r="C136" s="79"/>
      <c r="D136" s="79"/>
      <c r="E136" s="80"/>
      <c r="H136" s="81"/>
      <c r="J136"/>
    </row>
    <row r="137" spans="1:21" ht="15.75" x14ac:dyDescent="0.25">
      <c r="D137" s="82"/>
      <c r="J137" s="81"/>
    </row>
  </sheetData>
  <mergeCells count="104">
    <mergeCell ref="C4:E4"/>
    <mergeCell ref="B1:E1"/>
    <mergeCell ref="M1:P1"/>
    <mergeCell ref="B2:E2"/>
    <mergeCell ref="M2:S2"/>
    <mergeCell ref="B3:E3"/>
    <mergeCell ref="A7:R7"/>
    <mergeCell ref="D11:D13"/>
    <mergeCell ref="E11:J11"/>
    <mergeCell ref="K11:K13"/>
    <mergeCell ref="L11:L13"/>
    <mergeCell ref="M11:M13"/>
    <mergeCell ref="N11:P12"/>
    <mergeCell ref="E12:E13"/>
    <mergeCell ref="A8:R8"/>
    <mergeCell ref="A9:S9"/>
    <mergeCell ref="A10:A13"/>
    <mergeCell ref="B10:B13"/>
    <mergeCell ref="C10:C13"/>
    <mergeCell ref="D10:J10"/>
    <mergeCell ref="K10:L10"/>
    <mergeCell ref="M10:P10"/>
    <mergeCell ref="Q10:Q13"/>
    <mergeCell ref="R10:R13"/>
    <mergeCell ref="F12:F13"/>
    <mergeCell ref="G12:G13"/>
    <mergeCell ref="H12:I12"/>
    <mergeCell ref="J12:J13"/>
    <mergeCell ref="N13:O13"/>
    <mergeCell ref="N14:O14"/>
    <mergeCell ref="S10:S13"/>
    <mergeCell ref="T10:T13"/>
    <mergeCell ref="U10:U13"/>
    <mergeCell ref="B23:U23"/>
    <mergeCell ref="A25:C25"/>
    <mergeCell ref="A26:C26"/>
    <mergeCell ref="B27:U27"/>
    <mergeCell ref="B28:U28"/>
    <mergeCell ref="A40:C40"/>
    <mergeCell ref="B15:U15"/>
    <mergeCell ref="B16:U16"/>
    <mergeCell ref="B17:U17"/>
    <mergeCell ref="A19:C19"/>
    <mergeCell ref="B20:U20"/>
    <mergeCell ref="A22:C22"/>
    <mergeCell ref="B51:U51"/>
    <mergeCell ref="A55:C55"/>
    <mergeCell ref="A56:C56"/>
    <mergeCell ref="A57:C57"/>
    <mergeCell ref="B58:U58"/>
    <mergeCell ref="B59:U59"/>
    <mergeCell ref="B41:U41"/>
    <mergeCell ref="A43:C43"/>
    <mergeCell ref="B44:U44"/>
    <mergeCell ref="A46:C46"/>
    <mergeCell ref="B47:U47"/>
    <mergeCell ref="A50:C50"/>
    <mergeCell ref="A69:C69"/>
    <mergeCell ref="B70:U70"/>
    <mergeCell ref="B71:U71"/>
    <mergeCell ref="A81:C81"/>
    <mergeCell ref="B82:U82"/>
    <mergeCell ref="A84:C84"/>
    <mergeCell ref="B60:U60"/>
    <mergeCell ref="A62:C62"/>
    <mergeCell ref="B63:U63"/>
    <mergeCell ref="A65:C65"/>
    <mergeCell ref="B66:U66"/>
    <mergeCell ref="A68:C68"/>
    <mergeCell ref="A98:C98"/>
    <mergeCell ref="B99:U99"/>
    <mergeCell ref="B100:U100"/>
    <mergeCell ref="B101:U101"/>
    <mergeCell ref="A103:C103"/>
    <mergeCell ref="B85:U85"/>
    <mergeCell ref="A87:C87"/>
    <mergeCell ref="B89:U89"/>
    <mergeCell ref="A93:C93"/>
    <mergeCell ref="B94:U94"/>
    <mergeCell ref="A96:C96"/>
    <mergeCell ref="G6:I6"/>
    <mergeCell ref="A128:C128"/>
    <mergeCell ref="A129:G129"/>
    <mergeCell ref="E133:J133"/>
    <mergeCell ref="A135:I135"/>
    <mergeCell ref="B121:U121"/>
    <mergeCell ref="A123:C123"/>
    <mergeCell ref="B124:U124"/>
    <mergeCell ref="A125:C125"/>
    <mergeCell ref="A126:C126"/>
    <mergeCell ref="A127:C127"/>
    <mergeCell ref="B112:U112"/>
    <mergeCell ref="A114:C114"/>
    <mergeCell ref="B115:U115"/>
    <mergeCell ref="A117:C117"/>
    <mergeCell ref="B118:U118"/>
    <mergeCell ref="A120:C120"/>
    <mergeCell ref="B104:U104"/>
    <mergeCell ref="A106:C106"/>
    <mergeCell ref="B107:U107"/>
    <mergeCell ref="A109:C109"/>
    <mergeCell ref="A110:C110"/>
    <mergeCell ref="B111:U111"/>
    <mergeCell ref="A97:C97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5 2020</vt:lpstr>
      <vt:lpstr>5 2021</vt:lpstr>
      <vt:lpstr>6</vt:lpstr>
      <vt:lpstr>2020 изм крайн.4д</vt:lpstr>
      <vt:lpstr>'5 2020'!__xlnm_Print_Area</vt:lpstr>
      <vt:lpstr>'5 2021'!__xlnm_Print_Area</vt:lpstr>
      <vt:lpstr>'6'!__xlnm_Print_Area</vt:lpstr>
      <vt:lpstr>'5 2020'!__xlnm_Print_Area_0</vt:lpstr>
      <vt:lpstr>'5 2021'!__xlnm_Print_Area_0</vt:lpstr>
      <vt:lpstr>'6'!__xlnm_Print_Area_0</vt:lpstr>
      <vt:lpstr>'5 2020'!Область_печати</vt:lpstr>
      <vt:lpstr>'5 2021'!Область_печати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2020-06-25T10:37:02Z</cp:lastPrinted>
  <dcterms:created xsi:type="dcterms:W3CDTF">2016-08-17T07:44:24Z</dcterms:created>
  <dcterms:modified xsi:type="dcterms:W3CDTF">2020-07-01T10:30:42Z</dcterms:modified>
</cp:coreProperties>
</file>