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11760" tabRatio="443" activeTab="0"/>
  </bookViews>
  <sheets>
    <sheet name="2020" sheetId="1" r:id="rId1"/>
    <sheet name="Отчет о совместимости" sheetId="2" r:id="rId2"/>
  </sheets>
  <definedNames>
    <definedName name="_xlnm.Print_Area" localSheetId="0">'2020'!$B$1:$R$442</definedName>
  </definedNames>
  <calcPr fullCalcOnLoad="1"/>
</workbook>
</file>

<file path=xl/sharedStrings.xml><?xml version="1.0" encoding="utf-8"?>
<sst xmlns="http://schemas.openxmlformats.org/spreadsheetml/2006/main" count="1302" uniqueCount="352">
  <si>
    <t xml:space="preserve">ЗВІТ </t>
  </si>
  <si>
    <t>Відділ охорони здоров'я Мелітопольської міської ради Запорізької області</t>
  </si>
  <si>
    <t xml:space="preserve"> (КПКВК МБ)</t>
  </si>
  <si>
    <r>
      <t xml:space="preserve">        </t>
    </r>
    <r>
      <rPr>
        <sz val="10"/>
        <rFont val="Times New Roman"/>
        <family val="1"/>
      </rPr>
      <t>(найменування головного розпорядника)</t>
    </r>
  </si>
  <si>
    <t>(КПКВК МБ)</t>
  </si>
  <si>
    <t xml:space="preserve">                              (найменування відповідального виконавця)</t>
  </si>
  <si>
    <t>Відхилення</t>
  </si>
  <si>
    <t>загальний фонд</t>
  </si>
  <si>
    <t>спеціальний фонд</t>
  </si>
  <si>
    <t>№ з/п</t>
  </si>
  <si>
    <t>-</t>
  </si>
  <si>
    <t>Показники</t>
  </si>
  <si>
    <t>Одиниця виміру</t>
  </si>
  <si>
    <t>Джерело інформації</t>
  </si>
  <si>
    <t>затрат</t>
  </si>
  <si>
    <t>2</t>
  </si>
  <si>
    <t>продукту</t>
  </si>
  <si>
    <t>2.1</t>
  </si>
  <si>
    <t>3</t>
  </si>
  <si>
    <t>ефективності</t>
  </si>
  <si>
    <t>3.1</t>
  </si>
  <si>
    <t>1</t>
  </si>
  <si>
    <t>Мелітопольської міської ради</t>
  </si>
  <si>
    <t>Запорізької області</t>
  </si>
  <si>
    <t>________________</t>
  </si>
  <si>
    <t>(підпис)</t>
  </si>
  <si>
    <t>Головний бухгалтер відділу охорони здоров'я</t>
  </si>
  <si>
    <t>Начальник відділу охорони здоров'я</t>
  </si>
  <si>
    <t>Усього</t>
  </si>
  <si>
    <r>
      <t xml:space="preserve">1. </t>
    </r>
    <r>
      <rPr>
        <u val="single"/>
        <sz val="12"/>
        <rFont val="Times New Roman"/>
        <family val="1"/>
      </rPr>
      <t xml:space="preserve"> 0700000</t>
    </r>
  </si>
  <si>
    <r>
      <t xml:space="preserve">2. </t>
    </r>
    <r>
      <rPr>
        <u val="single"/>
        <sz val="12"/>
        <rFont val="Times New Roman"/>
        <family val="1"/>
      </rPr>
      <t>0710000</t>
    </r>
  </si>
  <si>
    <t>(КФКВК)                               (найменування  бюджетної програми)</t>
  </si>
  <si>
    <t>4</t>
  </si>
  <si>
    <t>Якості</t>
  </si>
  <si>
    <t>%</t>
  </si>
  <si>
    <t>4.1</t>
  </si>
  <si>
    <t>усього</t>
  </si>
  <si>
    <t>Напрями використання бюджетниї коштів</t>
  </si>
  <si>
    <t xml:space="preserve">Затверджено у паспорті бюджетної програми </t>
  </si>
  <si>
    <t>розрахунок</t>
  </si>
  <si>
    <t xml:space="preserve">ЗАТВЕРДЖЕНО
Наказ Міністерства фінансів України
26 серпня 2014 року № 836
(у редакції наказу Міністерства фінансів України
від 29 грудня 2018 року № 1209)
</t>
  </si>
  <si>
    <t>Ціль державної політики</t>
  </si>
  <si>
    <t>Мета бюджетної програми</t>
  </si>
  <si>
    <t>Завдання бюджетної програми</t>
  </si>
  <si>
    <t>Завдання</t>
  </si>
  <si>
    <t>4.Цілі державної політики, на досягнення яких спрямована реалізація міської програми</t>
  </si>
  <si>
    <t>5.</t>
  </si>
  <si>
    <t>6.</t>
  </si>
  <si>
    <t>7.  Видатки (надані кредити з бюджету) та напрями використання бюджетних коштів за бюджетною програмою</t>
  </si>
  <si>
    <t>гривень</t>
  </si>
  <si>
    <t>Касові видатки (надані кредити з бюджету)</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</si>
  <si>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</si>
  <si>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</si>
  <si>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</si>
  <si>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показники,досягнуті за рахунок касових видатків(наданих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</si>
  <si>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</si>
  <si>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</si>
  <si>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____________</t>
  </si>
  <si>
    <r>
      <t xml:space="preserve">* </t>
    </r>
    <r>
      <rPr>
        <sz val="10"/>
        <rFont val="Times New Roman"/>
        <family val="1"/>
      </rPr>
      <t>Зазначаються всі напрями використання бюджетних коштів, затверджені у паспорті бюджетної програми.</t>
    </r>
  </si>
  <si>
    <t>(ініціали/ініціал, прізвище)</t>
  </si>
  <si>
    <t>1.1</t>
  </si>
  <si>
    <t>од.</t>
  </si>
  <si>
    <t>Звітність установи</t>
  </si>
  <si>
    <t>1.2</t>
  </si>
  <si>
    <t>2.2</t>
  </si>
  <si>
    <t>3.2</t>
  </si>
  <si>
    <t>1.3</t>
  </si>
  <si>
    <t xml:space="preserve">затрат </t>
  </si>
  <si>
    <t xml:space="preserve"> грн.</t>
  </si>
  <si>
    <t>План використання</t>
  </si>
  <si>
    <t>1.4</t>
  </si>
  <si>
    <t>осіб</t>
  </si>
  <si>
    <t>1.5</t>
  </si>
  <si>
    <t>1.6</t>
  </si>
  <si>
    <t>грн.</t>
  </si>
  <si>
    <t>2.3</t>
  </si>
  <si>
    <t>2.4</t>
  </si>
  <si>
    <t>2.5</t>
  </si>
  <si>
    <t>3.3</t>
  </si>
  <si>
    <t>3.4</t>
  </si>
  <si>
    <t>3.5</t>
  </si>
  <si>
    <r>
      <t>3.</t>
    </r>
    <r>
      <rPr>
        <u val="single"/>
        <sz val="12"/>
        <rFont val="Times New Roman"/>
        <family val="1"/>
      </rPr>
      <t xml:space="preserve">  0712152</t>
    </r>
  </si>
  <si>
    <t xml:space="preserve">  0763      Інші програми та заходи у сфері охорони здоров’я</t>
  </si>
  <si>
    <t>Зниження зростання хворобливості, захворюваності, ускладнень хвороб, інвалідності, дитячої смертності, забезпечення лікування дітей-сиріт та дітей, позбавлених батьківської опіки, до встановлення соціального статусу в разі визначення захворювання.</t>
  </si>
  <si>
    <t>Покращення стану здоров'я мешканців прилеглих районів.</t>
  </si>
  <si>
    <t xml:space="preserve">Підвищення ефективності надання кваліфікованої медичної допомоги населенню міста Мелітополя з діагностики та профілактики злоякісних новоутворень, зменшення рівня дорічної летальності онкологічних хворих, зниження життя та поліпшення його якості. </t>
  </si>
  <si>
    <t>Забезпечення кваліфікованої стаціонарної медичної допомоги та пільгового зубопротезування сільським мешканцям у лікувально-профілактичних закладах міста Мелітополь</t>
  </si>
  <si>
    <t>Забезпечення умов надання допомоги окремим верствам населення</t>
  </si>
  <si>
    <t>Міська програма "Малятко"</t>
  </si>
  <si>
    <t xml:space="preserve">Забезпечення своєчасного надання спеціалізованої медичної  допомоги; впровадження стандартів діагностики й  протоколів лікування хворих ,які знаходяться на хроніодіалізі і хворих з трансплантацією нирок </t>
  </si>
  <si>
    <t xml:space="preserve"> Покращення становища дітей,що потребують соціального захисту з боку держави,та забеспечення їх фізичних та психологічних потреб; створення для них належних умов для виховання та утримання в установі; сприяння розвитку фізичного та психічного стану дитини; забезпечення необхідності лікування у разі виявлення захворювання.</t>
  </si>
  <si>
    <t>Міська програма "Нефрологія"</t>
  </si>
  <si>
    <t>Підвищення ефективності надання кваліфікованої спеціалізованої медичної допомоги хворим з пересадженими органами та хворим, які потребують гемодіалізу.</t>
  </si>
  <si>
    <t>Міська програма "Медична допомога мешканцям прилеглих сільських районів"</t>
  </si>
  <si>
    <t>Відновлення та підтримка оптимального фізичного, психічного та соціального рівня життєдіяльності інвалідів з метою сприяння їх інтеграції в суспільство.</t>
  </si>
  <si>
    <t>Запровадження гарантованого обсягу стоматологічної допомоги населенню м. Мелітополя.</t>
  </si>
  <si>
    <t>Забезпечення гарантованого  надання безоплатної стоматологічної допомоги окремим верстам  населення м. Мелітополя</t>
  </si>
  <si>
    <t>Міська програма "Стоматологічна допомога окремим категоріям населення м. Мелітополя"</t>
  </si>
  <si>
    <t>Міська програма "Покращення діагностики та профілактики злоякісних новоутворень серед жіночого та чоловічого населення м.мелітополя" Мелітопольської міської ради Запорізької області"</t>
  </si>
  <si>
    <t xml:space="preserve">Кількість проведених діалізів </t>
  </si>
  <si>
    <t>Кількість хворих які потребують гемодіалізу, при невідкладній допомозі</t>
  </si>
  <si>
    <t>Середні видатки на  придбання медикаментів та перев'язувальних матеріалів  на 1 діаліз  на одного хворого, який потребує гемодіалізу при плановій допомозі</t>
  </si>
  <si>
    <t xml:space="preserve">Пояснення щодо причин  розбіжностей між затвердженими та досягнутими  результативними показниками </t>
  </si>
  <si>
    <t>діто-дні</t>
  </si>
  <si>
    <t>статистична звітність</t>
  </si>
  <si>
    <t>Середні витрати на 1 діто-день</t>
  </si>
  <si>
    <t>Середні витрати на 1 дітину</t>
  </si>
  <si>
    <t>Рівень покращення утримання дітей що перебувають в установ</t>
  </si>
  <si>
    <t xml:space="preserve">Зменшення витрат склалось за рахунок відсутності кількості, направлених хворих </t>
  </si>
  <si>
    <t>Середні витрати на 1 ліжко-день у стаціонарі для сільских мешканців</t>
  </si>
  <si>
    <t>4.2</t>
  </si>
  <si>
    <t>Питома вага фактичної кількості пільгових зубопротезувань сельських хворих до планової кількості</t>
  </si>
  <si>
    <t>1.7</t>
  </si>
  <si>
    <t xml:space="preserve">Обсяг видатків на медикаментозне забезпечення дітей з інвалідністю безоплатними та пільговими лікарськими засобами </t>
  </si>
  <si>
    <t>Обсяг видатків на медикаментозне забезпечення хворих на епілепсію безоплатними та пільговими лікарськими засобами</t>
  </si>
  <si>
    <t>Обсяг видатків на медикаментозне забезпечення хворих у до- та післяопераційний період з трансплантації безоплатними та пільговими лікарськими засобами</t>
  </si>
  <si>
    <t>Обсяг видатків на придбання лікарських засобів для проведення туберкулінодіагностики дитячому населенню</t>
  </si>
  <si>
    <t>Пояснення щодо причин  розбіжностей між затвердженими та досягнутими  результативними показниками.</t>
  </si>
  <si>
    <t>2.6</t>
  </si>
  <si>
    <t>2.7</t>
  </si>
  <si>
    <t xml:space="preserve"> осіб</t>
  </si>
  <si>
    <t>розрахунки до кошторису</t>
  </si>
  <si>
    <t>4.3</t>
  </si>
  <si>
    <t>4.4</t>
  </si>
  <si>
    <t>4.5</t>
  </si>
  <si>
    <t>4.6</t>
  </si>
  <si>
    <t>4.7</t>
  </si>
  <si>
    <t>3.6</t>
  </si>
  <si>
    <t>3.7</t>
  </si>
  <si>
    <t>Обсяг видатків за окремими показниками склався за рахунок збільшення хворих.</t>
  </si>
  <si>
    <t>Очікувана кількість протезувань</t>
  </si>
  <si>
    <t xml:space="preserve">Збільшення кількості осіб, яким буде надана невідкладна стоматологічна допомога обумовлено збільшенням хворих з гострим станом. Зменшення кількості дорослого населення, яким було надана стоматологічна допомога, обумовлено мало чисельним відвідуванням.  </t>
  </si>
  <si>
    <t>Середні витрати на  надання невідкладної стоматологічної допомоги населенню міста Мелітополя (до виведення з гострого стану)</t>
  </si>
  <si>
    <t>Середні  витрати на  надання стоматологічної допомоги (терапевтичної, хірургічної, ортодонтичної) пільговій категорії дитячого населення м.Мелітополя за маловитратними технологіями</t>
  </si>
  <si>
    <t>Середні витрати на надання  стоматологічної хірургічної допомоги при фізіологічній зміні зубів дитячому населенню м. Мелітополя</t>
  </si>
  <si>
    <t>Середні витрати на надання стоматологічної допомоги  пільговим категоріям дорослого населення м. Мелітополя за маловитратними технологіями</t>
  </si>
  <si>
    <t>Середні витрати на профілактичні огляди та заходи</t>
  </si>
  <si>
    <t>Середні витрати на  зубне протезування окремих категорій  населення м.Мелітополя</t>
  </si>
  <si>
    <t>Збільшилась кількість звернень хворих, зменшились середні витрати.</t>
  </si>
  <si>
    <t>Питома вага фактичної кількості ліжко днів сельських хворих до планової кількості</t>
  </si>
  <si>
    <t xml:space="preserve">про виконання паспорта бюджетної програми місцевого бюджету  на 01  січня  2021 року </t>
  </si>
  <si>
    <t>Покращення обслуговування мешканців м.Мелітополя при наданні екстренної медичної допомоги в умовах надзвичайної ситуації у Запорізькій області, пов'язаної з пандемією COVID-19.</t>
  </si>
  <si>
    <t>Надання можливості дітям та дорослим з особливими потребами, зокрема з прилеглих до міста Мелітополя територій(районів), досягти максимальної самостійності, розвинути їхні здібності, побутові і соціальні вміння для найбільш повної інтеграції в життя сім'ї, громади і суспільства за допомогою прогресивних методів навчання, фізичної, психологічної, соціальної реабілітації та трудової орієнтації, створення спеціальних умов для реабілітаційної діяльності, відновлення здоров'я, засвоєння соціальних, побутових та інших умінь і навичок.</t>
  </si>
  <si>
    <t>Стабілізація епідемічної ситуації щодо захворюваності на туберкульоз за рахунок зниження рівнів захворюваності та смертності, підвищення ефективності лікування хворих на туберкульоз шляхом реалізації політики, що грунтується на мультидисциплінарних пацієнт-орієнтованих, економічно-ефективних принципах забезпечення загального та рівного доступу населення до якісних послуг з профілактики, діагностики і лікування туберкульозу в м.Мелітополі.</t>
  </si>
  <si>
    <t>Виплата доплати медичним та іншим працівникам комунального некомерційного підприємства "Територіальне медичне об'єднання "Обласний центр екстреної медичної допомоги та медичних катастроф2Запорізької обласної ради", які безпосередньо зайняті на роботах з ліквідації гострої респіраторної хвороби COVID-19, спричиненою коронавірусом  SARS-CoV.</t>
  </si>
  <si>
    <t>Забезпечення особам з інвалідністю та дітям з інвалідністю прилеглих до міста територій (районів) надання фізичної, психолого-педагогічної, соціальної реабілітації та трудової орієнтації.</t>
  </si>
  <si>
    <t>Забезпечення послугами з харчування хворих, які знаходяться на стаціонарному лікуваннні, лабораторними медичними послугами амбулаторних і стаціонарних хворих.</t>
  </si>
  <si>
    <t>Міська програма  "Фінансова підтримка комунального некомерційного підприємства "Територіальне медичне об’єднання "Обласний центр екстреної медичної допомоги та медицини катастроф" Запорізької обласної ради"</t>
  </si>
  <si>
    <t>Міська програма "Реабілітаційна допомога"</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</si>
  <si>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</si>
  <si>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Всього обсяг видатків для своєчасного надання спеціалізованої медичної допомоги;
впровадження стандартів діагностики й протоколів лікування хворих, які знаходяться на хроніодіалізі, у тому числі:</t>
  </si>
  <si>
    <t>обсяг видатків на  медикаменти та перев’язувальнi матерiали для забезпечення  хворих , які потребують гемодіалізу при невідкладній допомозі</t>
  </si>
  <si>
    <t>обсяг видатків на  медикаменти та перев’язувальнi матерiали для забезпечення  хворих, які потребують гемодіалізу при плановій допомозі</t>
  </si>
  <si>
    <t xml:space="preserve"> План використання</t>
  </si>
  <si>
    <t>Кількість хворих, які потребують гемодіалізу, при плановій допомозі, у тому числі</t>
  </si>
  <si>
    <t>жінки</t>
  </si>
  <si>
    <t>чоловіки</t>
  </si>
  <si>
    <t>Кількість хворих збільшена у зв'язку зі збільшенням хворих з хронічною нирковою недостатністю та невідкладним станом, тому і фактична кількість діалізів більша від запланованої.</t>
  </si>
  <si>
    <t>Середні витрати на одного хворого , який потребує гемодіалізу при невідкладній  допомозі</t>
  </si>
  <si>
    <t>фінансова звітність</t>
  </si>
  <si>
    <t>Відсоток проведених діалізів до запланованої кількості</t>
  </si>
  <si>
    <t>Затрат</t>
  </si>
  <si>
    <t>Всього обсяг видатків для  покращення становища дітей, що потребують соціального захисту з боку держави,та забезпечення їх фізичних та психологічних потреб; створення для них належних умов для виховання та утримання в установі; сприяння розвитку фізичного та психічного стану дитини; забезпечення необхідності лікування у разі виявлення захворювання, у тому числі:</t>
  </si>
  <si>
    <t>обсяг видатків на предмети, матеріали, обладнання та інвентар</t>
  </si>
  <si>
    <t>обсяг видатків для придбання підгузків</t>
  </si>
  <si>
    <t>обсяг видатків для забезпечення харчування дітей сиріт відповідно до віку та фізіологічних потреб (придбання продуктів харчування, соків для дітей)</t>
  </si>
  <si>
    <t>Кількість діто-днів утримання дітей-сиріт</t>
  </si>
  <si>
    <t>дівчинки</t>
  </si>
  <si>
    <t>хлопчики</t>
  </si>
  <si>
    <t>Кількість дітей що перебувають у закладі (протягом року), у тому числі</t>
  </si>
  <si>
    <t xml:space="preserve"> Збільшення кількостіі дітей, що перебувають у закладі призвело до збільшення діто-днів утримання дітей-сиріт.</t>
  </si>
  <si>
    <t>Зменшення факту від плану відбулось за рахунок збільшення діто-днів .</t>
  </si>
  <si>
    <t>Всього очікуваний обсяг видатків на надання кваліфікованої стаціонарної медичної допомоги мешканцям Мелітопольського, Якимівського та Приазовського районів за направленням головного лікаря центральної районної лікарні або уповноваженої особи</t>
  </si>
  <si>
    <t>Обсяг видатків для надання кваліфікованої стаціонарної медичної допомоги мешканцям Мелітопольського, Якимівського та Приазовського районів за направленням головного лікаря центральної районної лікарні або уповноваженої особи, у тому числі по установам:</t>
  </si>
  <si>
    <t>Обсяг видатків КНП "ТМО "Багатопрофільна лікарня інтенсивних методів лікування та ШМД" ММР ЗО</t>
  </si>
  <si>
    <t>Обсяг видатків для надання стоматологічних послуг окремим категоріям населення Мелітопольського, Якимівського та Приазовського районів</t>
  </si>
  <si>
    <t>Обсяг видатків КНП "Мелітопольська міська стоматологічна поліклініка" ММР ЗО</t>
  </si>
  <si>
    <t>Обсяг видатків на оплату праці і нарахування на заробітну плату</t>
  </si>
  <si>
    <t>Обсяг видатків на медикаменти та перев’язувальні матеріали</t>
  </si>
  <si>
    <t>Обсяг видатків на продукти харчування</t>
  </si>
  <si>
    <t xml:space="preserve">Кількість ліжко-днів сільських хворих </t>
  </si>
  <si>
    <t>Кількість відвідувань сільських мешканців пільгового зубопротезування</t>
  </si>
  <si>
    <t xml:space="preserve">Зменшення ліжко-днів сільських хворих  та кількості  відвідувань сільських мешканців пільгового зубопротезування склалось за рахунок відсутності кількості, направлених хворих </t>
  </si>
  <si>
    <t>Гранична вартість на одну надану послугу пільгового зубопротезування</t>
  </si>
  <si>
    <t>Міська програма "Медична допомога окремим верствам населення м.Мелітополя"</t>
  </si>
  <si>
    <t>Міська програма "Медична допомога окремим верствам населення м. Мелітополя"</t>
  </si>
  <si>
    <t>Обсяг видатків для забезпечення пільгової категорії населення, в т.ч. дітей-інвалідів лікарськими препаратами та виробами медичного призначення за рецептами лікаря в разі амбулаторного лікування та проведення багатопрофільних реаабілітаційних заходів наступним категоріям населення, у тому числі:</t>
  </si>
  <si>
    <t>Обсяг видатків на медичну допомогу ветеранам війни та прирівняних до них безоплатними та пільговими лікарськими засобами за життєвими показниками (Закон України "Про статус ветеранів війни, гарантії їх соціального захисту")</t>
  </si>
  <si>
    <t>Обсяг  видатків на медикаментозне забезпечення  пільгової категорії населення безоплатними та пільговими лікарськими засобами (постанова КМУ "Про впорядкування безоплатного та пільгового відпуску лікарських засобів за рецептами лікарів у разі амулаторного лікування окремих груп населення та за певними категоріями захворювань")</t>
  </si>
  <si>
    <t>Обсяг видатків на забезпечення хворих на фенілкетонурію, продуктами лікувального харчування</t>
  </si>
  <si>
    <t>1.8</t>
  </si>
  <si>
    <t xml:space="preserve">Обсяг видатків на забезпечення ліжкового фонду медикаментами, перев'язувальними матеріалами та продуктами харчування для лікування ветеранів </t>
  </si>
  <si>
    <t>1.9</t>
  </si>
  <si>
    <t>Послуги з соціального супроводу щодо профілактики та тестування вірусного гепатиту С</t>
  </si>
  <si>
    <t>1.10</t>
  </si>
  <si>
    <t>Обсяг видатків на проведення лабораторних досліджень за направленнями лікарів первинної ланки поза межами програми медичних  гарантій</t>
  </si>
  <si>
    <t>Обсяг видатків на медикаменти та  перев'язувальні матеріали</t>
  </si>
  <si>
    <t>Обсяг видатків на прдукти харчування</t>
  </si>
  <si>
    <t>Обсяг видатків на оплату послуг (крім комунальних)</t>
  </si>
  <si>
    <t>Обсяг видатків на інші виплати населенню</t>
  </si>
  <si>
    <t>2.8</t>
  </si>
  <si>
    <t>2.9</t>
  </si>
  <si>
    <t>Кількість дітей з інвалідністю яких планується забезпечити безоплатними та пільговими лікарськими засобами</t>
  </si>
  <si>
    <t>Кількість хворих на епілепсію яку планується забезпечити безоплатними та пільговими лікарськими засобами</t>
  </si>
  <si>
    <t xml:space="preserve"> Кількість ветеранів війни та прирівняних до них, яку планується безоплатними та пільговими лікарськими засобами за життєвими показниками</t>
  </si>
  <si>
    <t>Кількість хворих у до-та післяопераційний період з трансплантації яких планується медикаментозно забезпечити безоплатними та пільговими лікарськими засобами</t>
  </si>
  <si>
    <t>Кількість хворих пільгової категорії населення, яких планується медикаментозно забезпечити безоплатними та пільговими лікарськими засобами</t>
  </si>
  <si>
    <t>Кількість дитячого населення міста для проведення туберкулінодіагностики</t>
  </si>
  <si>
    <t>Кількість хворих на фенілкетонурію, яких планується забезпечити  продуктами лікувального харчування</t>
  </si>
  <si>
    <t>Кількість ветеранів, яких планується забезпечити медикаментами, перев'язувальними матеріалами та продуктами харчування</t>
  </si>
  <si>
    <t>2.10</t>
  </si>
  <si>
    <t>Кількість хворих на вірусні гепатити С</t>
  </si>
  <si>
    <t>Кількість лабораторних досліджень за направленнями лікарів первинної ланки поза межами програми медичних гарантій</t>
  </si>
  <si>
    <t>Середні витрати на одну  дитину з інвалідністю, яку планується забезпечити безоплатними та пільговими лікарськими засобами</t>
  </si>
  <si>
    <t>Середні витрати на одного  хворого на епілепсію, якого планується забезпечити безоплатними та пільговими лікарськими засобами</t>
  </si>
  <si>
    <t>Середні витрати на  одного ветерана війни та прирівняних до них, якого планується забезпечити  безоплатними та пільговими лікарськими засобами</t>
  </si>
  <si>
    <t>Середні  витрати на одного хворого у до- та післяопераційний період з трансплантації, якого планується забезпечити безоплатними та пільговими лікарськими засобами</t>
  </si>
  <si>
    <t>Середні витрати на одного хворого пільгової категорії населення, якого планується забезпечити безоплатними та пільговими лікарськими засобами</t>
  </si>
  <si>
    <t>Середні витрати на проведення   1 процедури туберкулінодіагностики</t>
  </si>
  <si>
    <t>Середні витрати на одного хворого з фенілкетонурією, якого планується забезпечити продуктами лікувального харчування</t>
  </si>
  <si>
    <t>3.8</t>
  </si>
  <si>
    <t>3.9</t>
  </si>
  <si>
    <t>Середні витрати на одного ветерана, якого планується забезпечити медикаментами, перев'язувальні матеріали та продуктами харчування</t>
  </si>
  <si>
    <t>3.10</t>
  </si>
  <si>
    <t>Середні витрати на одного хворого з вірусного гепатиту С</t>
  </si>
  <si>
    <t>Середні витрати  на одне лабораторне дослідження за направленнями лікарів первинної ланки поза межами програми медичних гарантій</t>
  </si>
  <si>
    <t xml:space="preserve">Пояснення щодо причин  розбіжностей між затвердженими та досягнутими  результативними показниками.
</t>
  </si>
  <si>
    <t>Відсоток забезпеченння безоплатними та пільговими лікарськими засобами дітей з інвалідністю</t>
  </si>
  <si>
    <t>4.8</t>
  </si>
  <si>
    <t>4.9</t>
  </si>
  <si>
    <t>4.10</t>
  </si>
  <si>
    <t>Відсоток забезпечення безоплатними та пільговими лікарськими засобами хворих на пілепсію</t>
  </si>
  <si>
    <t>звіт про виконання</t>
  </si>
  <si>
    <t xml:space="preserve">Відсоток забезпечення безоплатними та пільговими лікарськими засобами ветеранів війни та прирівняних до них </t>
  </si>
  <si>
    <t>Відсоток забезпечення безоплатними та пільговими лікарськими засобами хворих у до- та післяопераційний період з трансплантації</t>
  </si>
  <si>
    <t xml:space="preserve">Відсоток забезпечення безоплатними та пільговими лікарськими засобами осіб пільгової категорії населення </t>
  </si>
  <si>
    <t>Відсоток забезпечення осіб дитячого населення, який охоплений на туберкулінодіагностику</t>
  </si>
  <si>
    <t>Відсоток забезпечення продуктами лікувального харчування хворих на фенілкетонурію</t>
  </si>
  <si>
    <t xml:space="preserve">Відсоток забезпечення медикаментами, перев'язувальними матеріалами та продуктами харчування ветеранів </t>
  </si>
  <si>
    <t>Відсоток забезпечення хворих вірусним гепатитои С</t>
  </si>
  <si>
    <t>Відсоток забезпечення проведення лабораторних досліджень за направленнями лікарів первинної ланки поза межами програми медичних гарантій.</t>
  </si>
  <si>
    <t>Всього обсяг видатків на  забезпечення гарантованого надання безоплатної стоматологічної допомоги окремим верствам населення                      м. Мелітополя, у тому числі:</t>
  </si>
  <si>
    <t>Обсяг видатків на  надання невідкладної стоматологічної допомоги населенню міста Мелітополя  (до виведення з гострого стану)</t>
  </si>
  <si>
    <t>Обсяг видатків на  надання стоматологічної  допомоги (терапевтичної, хірургічної, ортодонтичної) пільгової категорії дитячого населення міста Мелітополя за маловитратними технологіями</t>
  </si>
  <si>
    <t xml:space="preserve">Обсяг видатків на  надання стоматологічної хірургічної допомоги  при фізіологічній зміні зубів дитячого населення м. Мелітополя </t>
  </si>
  <si>
    <t>Обсяг видатків на  надання стоматологічної допомоги дорослому населенню міста Мелітополя (терапевтичної допомоги: лікування карієсу та його ускладнень за маловитратними технологіями, лікування захворювань слизової оболонки ротової порожнини та ясен за маловитратними технологіями, хірургічної допомоги за маловитратними технологіями та за винятком імплантації)
окремим категоріям населення міста Мелітополя</t>
  </si>
  <si>
    <t>обсяг видатків на здійснення заходів з профілактики стоматологічних захворювань (профілактичні огляди організованого дитячого населення та призовників та військовозобов’язаних)</t>
  </si>
  <si>
    <t>Обсяг видатків на зубне протезування (за винятком протезування з дорогоцінних металів, металокерамікою, нітрит-титанового покриття, протезування на імплантах та протезування  високовартісними пластмасами) окремих категорій населення міста Мелітополя</t>
  </si>
  <si>
    <t>Обсяг видатків на проведення поточного ремонту стоматологічного кабінету терапевтичного відділення</t>
  </si>
  <si>
    <t>Кількість штатних одиниць, у тому числі:</t>
  </si>
  <si>
    <t>із загальної чисельності особи з інвалідністю</t>
  </si>
  <si>
    <t xml:space="preserve"> 1</t>
  </si>
  <si>
    <t>Із загальної штатної чиселності:</t>
  </si>
  <si>
    <t>лікарі, у тому числі:</t>
  </si>
  <si>
    <t>Обсяг видатків на оплату праці і нарахування на заробітну плату,у тому числі:</t>
  </si>
  <si>
    <t>Обсяг видатків на оплату праці і нарахування на заробітну плату лікарів,у тому числі:</t>
  </si>
  <si>
    <t>Обсяг видатків на медикаменти та перев'язувальні матеріали</t>
  </si>
  <si>
    <t>1.11</t>
  </si>
  <si>
    <t>Обсяг видаткі на оплату послуг (крім комунальних)</t>
  </si>
  <si>
    <t>1.12</t>
  </si>
  <si>
    <t>Обсяг видатків на оплату комунальних послуг та енергоносіїв</t>
  </si>
  <si>
    <t>Кількість осіб, яким була надана невідкладна стоматологічна допомога, у тому числі:</t>
  </si>
  <si>
    <t>дорослі (від 18 років), з них:</t>
  </si>
  <si>
    <t>діти (від  0 до 18 років), з них:</t>
  </si>
  <si>
    <t>хлопці</t>
  </si>
  <si>
    <t>дівчата</t>
  </si>
  <si>
    <t>Кількість дітей, яким буде надана хірургічна допомога при фізіологічній зміні зубів.</t>
  </si>
  <si>
    <t>Кількість пільгової категорії дитячого населення, яким буде надана стоматологічна допомога, у тому числі:</t>
  </si>
  <si>
    <t>Кількість дорослого населення пільгової категорії, яким буде надана стоматологічна допомога, у тому числі:</t>
  </si>
  <si>
    <t>Кількість осіб, яким будуть проведені профілактичні огляди та заходи, у тому числі:</t>
  </si>
  <si>
    <t>чоловіки (військовозобов'язані та призовники)</t>
  </si>
  <si>
    <t>Кількість пролікованих хворих</t>
  </si>
  <si>
    <t>Середні видатки на одну штатну одиницю в місяць</t>
  </si>
  <si>
    <t>Середні видатки на одного пролікованого хворого</t>
  </si>
  <si>
    <t>Середні витрати на зубне протезування зменшилися  у зв'язку зі збільшенням кількості протезувань.</t>
  </si>
  <si>
    <t>Вдсоток осіб, що отримали пільгове зубопротезування, до загальної кількості осіб, що перебувають на черзі на пільгове зубопротезування</t>
  </si>
  <si>
    <t>Статистична звітність</t>
  </si>
  <si>
    <t>Всього обсяг видатків для проведення скринінгу окремих онкологічних хвороб(патологія шийки матки, молочної залози) з метою раннього виявлення передпухлинних та пухлинних захворювань шляхом проведення заходу "Місяць жіночого здоров'я"</t>
  </si>
  <si>
    <t>Кількість проведених скринингів</t>
  </si>
  <si>
    <t>1483</t>
  </si>
  <si>
    <t>Середні витрати на проведення 1 скринингу</t>
  </si>
  <si>
    <t>Відсоток виконання плану проведення скринингів</t>
  </si>
  <si>
    <t xml:space="preserve">Забезпечити проведення лабораторних досліджень методом ІФА  на маркери пухлинних захворювань  для  діагностики та спостереження за перебігом онкозахворювань у чоловіків та жінок </t>
  </si>
  <si>
    <t>Всього обсяг видатків для  проведення лабораторних досліджень методом ІФА  на маркери пухлинних захворювань  для  діагностики та спостереження за перебігом онкозахворювань у чоловіків та жінок, у тому числі:</t>
  </si>
  <si>
    <t>обсяг видатків на оплату праці і нарахування на заробітну плату, у тому числі:</t>
  </si>
  <si>
    <t>обсяг видатків на медикаменти та перев'язувальні матеріали</t>
  </si>
  <si>
    <t>Кількість  лабораторних досліджень</t>
  </si>
  <si>
    <t>Середні витрати на 1 лабораторне дослідження</t>
  </si>
  <si>
    <t>Відсоток виконання плану лабораторних досліджень</t>
  </si>
  <si>
    <t xml:space="preserve"> Лариса САПРИКІНА </t>
  </si>
  <si>
    <t>Юлія КОТЕНКОВА</t>
  </si>
  <si>
    <t>Забезпечення проведення діагностики ендокринних захворювань дорослого та дитячого населення.</t>
  </si>
  <si>
    <t>Всього обсяг видатків для  проведення діагностики ендокринних захворювань дорослого та дитячого населення, у тому числі:</t>
  </si>
  <si>
    <t>Кількість  лабораторних досліджень ендокринних захворювань</t>
  </si>
  <si>
    <t>Отчет о совместимости для 0712152-2020.xls</t>
  </si>
  <si>
    <t>Дата отчета: 09.02.2021 18:25</t>
  </si>
  <si>
    <t>Некоторые свойства данной книги не поддерживаются более ранними версиями Excel.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</si>
  <si>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</si>
  <si>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</si>
  <si>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Версия</t>
  </si>
  <si>
    <t>Некоторые ячейки или стили в этой книге содержат форматирование, не поддерживаемое выбранным форматом файла. Эти форматы будут преобразованы в наиболее близкий из имеющихся форматов.</t>
  </si>
  <si>
    <t>Excel 97-2003</t>
  </si>
  <si>
    <t>Всього обсяг видатків для проведення додаткової доплати по заробітної  плати медичним та іншим працівникам  комунального некомерційного підприємства "Територіальне медичне об'єднання "Обласний центр екстреної медичної допомоги та медицини катастроф"Запорізької обласної ради, які безпосередньо зайняті на роботах з ліквідації гострої респіраторної хвороби COVID-19, спричиненої коронавірусом SARS-CoV</t>
  </si>
  <si>
    <t>План використанння</t>
  </si>
  <si>
    <t>Обсяг видатків на оплату праці і нарахування на заробітну плату середніх медичних працівників,у тому числі:</t>
  </si>
  <si>
    <t>Кількість медичних та інших працівників для проведення додаткової доплати до заробітної  плати, які безпосередньо зайняті на роботах з ліквідації гострої респіраторної хвороби COVID-19, спричиненої коронавірусом SARS-CoV(штатних одниць), у тому числі:</t>
  </si>
  <si>
    <t>Із загальної штатної чисельності:</t>
  </si>
  <si>
    <t>Лікарі, у тому числі:</t>
  </si>
  <si>
    <t>Середній медичний персонал, у тому числі:</t>
  </si>
  <si>
    <t>Середні витрати на проведення додаткової доплати до заробітної плати на 1 працівника, у тому числі:</t>
  </si>
  <si>
    <t>Середні витрати на проведення додаткової доплати до заробітної плати лікарів , у тому числі:</t>
  </si>
  <si>
    <t>Середні витрати на проведення додаткової доплати до заробітної плати середніх медичних працівників , у тому числі:</t>
  </si>
  <si>
    <t>Відсоток виконання плану проведення додаткової доплати до заробітної плати медичним та іншим працівникам</t>
  </si>
  <si>
    <t>Всього обсяг видатків для надання комплексної медичної, соціальної, психологічної, педагогічної реабілітації мешканців прилеглих районів до міста територій (районів)</t>
  </si>
  <si>
    <t>Обсяг видатків на предмети, матеріали, обладнання та інвентар</t>
  </si>
  <si>
    <t>Обсяг видатків на оплату інших послуг (крім комунальних)</t>
  </si>
  <si>
    <t>Кількість відвідувань сільських мешканців, з них:</t>
  </si>
  <si>
    <t>чоловіків (хлопців)</t>
  </si>
  <si>
    <t>жінок (дівчат)</t>
  </si>
  <si>
    <t>Статистичні дані</t>
  </si>
  <si>
    <t>Ефективності</t>
  </si>
  <si>
    <t>Середні витрати на реабілітацію однієї особи на місяць, з них:</t>
  </si>
  <si>
    <t>на одного чоловіка (хлопця)</t>
  </si>
  <si>
    <t>на одну жінку(дівчину)</t>
  </si>
  <si>
    <t>Відсоток охоплення осіб реабілітаційними послугами, з них:</t>
  </si>
  <si>
    <t>Всього обсяг видатків для проведення оплати праці з нарахуваннями медичним працівникам Мелітопольського протитуберкульозного відділення КНП "Запорізький регіональний фтизіопульмонологічний клінічний лікувально-діагностичний центр" ЗОР</t>
  </si>
  <si>
    <t>Обсяг видатків на оплату праці і нарахування на заробітну плату фахівців з базовою та неповною медичною освітоюв,у тому числі:</t>
  </si>
  <si>
    <t>Обсяг видатків на оплату праці і нарахування на заробітну плату молодшому медичному персоналу,у тому числі:</t>
  </si>
  <si>
    <t>Кількість медичних працівників для проведення оплати праці, які безпосередньо надають медичну допомогу, у тому числі:</t>
  </si>
  <si>
    <t>Кількість лікарів для проведення оплати праці, які безпосередньо надають медичну допомогу, у тому числі:</t>
  </si>
  <si>
    <t>Кількість фахівців з базовою та неповною медичною освітою  для проведення оплати праці, які безпосередньо надають медичну допомогу, у тому числі:</t>
  </si>
  <si>
    <t>Кількість молодшого медичного персоналу для проведення оплати праці, які безпосередньо надають медичну допомогу, у тому числі:</t>
  </si>
  <si>
    <t>Середні витрати на проведення оплати праці і нарахування на заробітну плату, у тому числі:</t>
  </si>
  <si>
    <t>Розрахунок</t>
  </si>
  <si>
    <t>Середні витрати на проведення оплати праці і нарахування на заробітну плату лікарів, у тому числі:</t>
  </si>
  <si>
    <t>Середні витрати на проведення оплати праці і нарахування на заробітну плату фахівців з базовою та неповною медичною освітою, у тому числі:</t>
  </si>
  <si>
    <t>Середні витрати на проведення оплати праці і нарахування на заробітну плату молодшому медичному персоналу, у тому числі:</t>
  </si>
  <si>
    <t>Відсоток підвищення якості забезпечення населення міста послугами з профілактики , діагностики та лікування туберкульозу</t>
  </si>
  <si>
    <t>42 207, 64</t>
  </si>
  <si>
    <t>2074</t>
  </si>
  <si>
    <t>591</t>
  </si>
  <si>
    <t>Збільшення виконання плану проведення скринінгів склалось за рахунок збільшення  звернення хворих .</t>
  </si>
  <si>
    <t>Зменшення відбулось  за рахунорк наявності залишків медикаментів на початок звітного року.</t>
  </si>
  <si>
    <t>Середні витрати зменшились у звязку з введенням  податкові пільги зі сплати ПДВ на медикаменти.</t>
  </si>
  <si>
    <t>Забезпезпечення проведення скринінгу окремих онкологічних хвороб(патологія шийки матки, молочної залози) з метою раннього виявлення передпухлинних та пухлинних захворювань шляхом проведення заходу      "Місяць жіночого здоров'я"</t>
  </si>
  <si>
    <t>Збільшилась кількість звернень хворих</t>
  </si>
  <si>
    <t>Зменшення витрат склалось за рахунок відсутності кількості, направлених інвалідів.</t>
  </si>
  <si>
    <t>Відхилення виникло внаслідок простою центру у зв'язку з карантином та реорганізацією, неможливістю розпочати курс реабілітації.</t>
  </si>
  <si>
    <t>Збільшення середніх витрат  на реабілітацію однієї особи на місяць ви никло внаслідок зменшення кількості осіб, які отримали реабілітаційні послуги.</t>
  </si>
  <si>
    <t>Причини розбіжностей між плановими та фактичними показниками по додатковій доплаті по заробітній платі були нараховані працівникам,які безпосередньо були зайняті на роботах з ліквідації гострої респіраторної хвороби COVID-19, спричиненої коронавірусом SARS-CoV.</t>
  </si>
  <si>
    <t>Збільшення середніх витрат на проведення додаткової доплати до заробітної плати з причин фактично задіяних працівників, які які безпосередньо зайняті на роботах з ліквідації гострої респіраторної хвороби COVID-19, спричиненої коронавірусом SARS-CoV</t>
  </si>
  <si>
    <t xml:space="preserve">Створення гідних  умов для здійснення соціальної опіки дітей-сиріт та дітей, які залишилися без піклування батьків та перебувають тимчасово   в дитячій лікарні до вирішення питання щодо подальшого влаштування та соціального захисту дітей з сімей, які опинилися у складних життевих обставинах у зв'язку з тривалою хворобою , встановленням інвалідності, вродженими вадами фізичного та психічного розвитку, малозабезпеченістю, безробіттям одного з членів сім'ї, що негативно впливає на виконання батьківських обов'язків,призводить до неналежного утримання дитини та догляду за нею. Забезпечення повноцінного нервово-психічного розвитку дітей, хворих на фенілкетонурію,запобігання стійкої дитячої інвалідності та попередження формування розумової відсталості у дітей. Розширення доступності медичної допомоги другого рівня для мешканців прилеглих сільських районів. Надання своєчасної медико-санітарної допомоги ветеранів війни  в умовах стаціонарної служби  лікувально – профілактичних установ міста, безоплатного медикаментозного забезпечення лікувального процесу, згідно з зазначеними нормативами.  Проведення замісної терапії за життєвими показниками; збереження функціонування пересаджених органів; поліпшення якості життя; зниження рівня смертності пацієнтів. Забезпечення доступності життєво необхідних медикаментозних засобів та виробів медичного призначення пільговій категорії населення, в т.ч. дітям-інвалідам, хворим на епілепсію, створення умов для надання максимально високої, з урахуванням конкретних умов, якості медичної допомоги означеній категорії населення та оптимального використання наявних ресурсів, гарантованого права на отримання реабілітаційних послуг, технічних та інших засобів реабілітації, виробів медичного призначення, що надаються інваліду з урахуванням фактичних потреб. Створення умов для підвищення рівня стоматологічного здоров'я населення м. Мелітополя та реалізація положень законодавства України щодо забезпечення населення гарантованою державною стоматологічною допомогою  окремих категорій населення міста безоплатною стоматологічною допомогою та здійснення профілактики захворюівань, що дозволяє запобігти гострих форм хвороби та її ускладнень. Досягнення максимально можливого рівня здоров'я для всіх жителів м. Мелітополя незалежно від їх віку, статі, соціального статусу. Зміцнення і охорона здоров'я населення протягом усього їх життя, зниження розповсюдженості і зменшення страждань, викликаних основними хворобами, травмами та інвалідністю. Створення умов поліпшення медичного обслуговування населення міста, розширення доступності медичної допомоги, продовження тривалості життя та періоду активного довголіття, впровадження здорового способу життя. Створення умов для підвищення рівня стоматологічного здоров'я дитячого та дорослого населення м. Мелітополя. Підвищення ефективності надання кваліфікованої медичної допомоги населенню міста Мелітополя з діагностики та профілактики злоякісних новоутворень, зменшення рівня дорічної летальності онкологічних хворих, зниження життя та поліпшення його якості.  Покращення обслуговування мешканців м.Мелітополя при наданні екстренної медичної допомоги в умовах надзвичайної ситуації у Запорізькій області, Пов\язаної з пандемією COVID-19.    Надання можливості дітям та дорослим з особливими потребами, зокрема з прилеглих до міста Мелітополя територій(районів), досягти максимальної самостійності, розвинути їхні здібності, побутові і соціальні вміння для найбільш повної інтеграції в життя сім'ї, громади і суспільства за допомогою прогресивних методів навчання, фізичної, психологічної, соціальної реабілітації та трудової орієнтації, створення спеціальних умов для реабілітаційної діяльності, відновлення здоров'я, засвоєння соціальних, побутових та інших умінь і навичок.Забезпечення надання допомоги та недопущення розповсюдження туберкульозу в м.Мелітополі.                           </t>
  </si>
</sst>
</file>

<file path=xl/styles.xml><?xml version="1.0" encoding="utf-8"?>
<styleSheet xmlns="http://schemas.openxmlformats.org/spreadsheetml/2006/main">
  <numFmts count="4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0.000"/>
    <numFmt numFmtId="190" formatCode="0.0000000"/>
    <numFmt numFmtId="191" formatCode="0.000000"/>
    <numFmt numFmtId="192" formatCode="0.00000"/>
    <numFmt numFmtId="193" formatCode="0.0000"/>
    <numFmt numFmtId="194" formatCode="#,##0.0"/>
    <numFmt numFmtId="195" formatCode="#,##0.000"/>
    <numFmt numFmtId="196" formatCode="#,##0.0000"/>
    <numFmt numFmtId="197" formatCode="#,##0.00&quot;₴&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0"/>
  </numFmts>
  <fonts count="56">
    <font>
      <sz val="10"/>
      <name val="Arial"/>
      <family val="2"/>
    </font>
    <font>
      <b/>
      <sz val="12"/>
      <name val="Times New Roman"/>
      <family val="1"/>
    </font>
    <font>
      <sz val="12"/>
      <name val="Times New Roman"/>
      <family val="1"/>
    </font>
    <font>
      <u val="single"/>
      <sz val="12"/>
      <name val="Times New Roman"/>
      <family val="1"/>
    </font>
    <font>
      <sz val="10"/>
      <name val="Times New Roman"/>
      <family val="1"/>
    </font>
    <font>
      <sz val="11.5"/>
      <name val="Times New Roman"/>
      <family val="1"/>
    </font>
    <font>
      <sz val="8"/>
      <name val="Times New Roman"/>
      <family val="1"/>
    </font>
    <font>
      <sz val="10"/>
      <name val="Arial Cyr"/>
      <family val="0"/>
    </font>
    <font>
      <sz val="14"/>
      <name val="Times New Roman"/>
      <family val="1"/>
    </font>
    <font>
      <b/>
      <sz val="14"/>
      <name val="Times New Roman"/>
      <family val="1"/>
    </font>
    <font>
      <b/>
      <sz val="13"/>
      <name val="Times New Roman"/>
      <family val="1"/>
    </font>
    <font>
      <sz val="13"/>
      <name val="Times New Roman"/>
      <family val="1"/>
    </font>
    <font>
      <sz val="11"/>
      <name val="Times New Roman"/>
      <family val="1"/>
    </font>
    <font>
      <b/>
      <sz val="10"/>
      <name val="Arial Cyr"/>
      <family val="0"/>
    </font>
    <font>
      <i/>
      <sz val="12"/>
      <name val="Times New Roman"/>
      <family val="1"/>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color indexed="63"/>
      </left>
      <right>
        <color indexed="63"/>
      </right>
      <top style="thin"/>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bottom style="thin"/>
    </border>
    <border>
      <left>
        <color indexed="63"/>
      </left>
      <right style="thin">
        <color indexed="8"/>
      </right>
      <top style="thin"/>
      <bottom style="thin"/>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right style="thin"/>
      <top>
        <color indexed="63"/>
      </top>
      <bottom style="thin"/>
    </border>
    <border>
      <left style="thin"/>
      <right>
        <color indexed="63"/>
      </right>
      <top style="thin">
        <color indexed="8"/>
      </top>
      <bottom style="thin"/>
    </border>
    <border>
      <left>
        <color indexed="63"/>
      </left>
      <right style="thin"/>
      <top style="thin">
        <color indexed="8"/>
      </top>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border>
    <border>
      <left style="thin">
        <color indexed="8"/>
      </left>
      <right>
        <color indexed="63"/>
      </right>
      <top style="thin"/>
      <bottom style="thin">
        <color indexed="8"/>
      </bottom>
    </border>
    <border>
      <left>
        <color indexed="63"/>
      </left>
      <right>
        <color indexed="63"/>
      </right>
      <top style="thin"/>
      <bottom>
        <color indexed="63"/>
      </bottom>
    </border>
    <border>
      <left style="thin">
        <color indexed="8"/>
      </left>
      <right>
        <color indexed="63"/>
      </right>
      <top style="thin"/>
      <bottom>
        <color indexed="63"/>
      </bottom>
    </border>
    <border>
      <left>
        <color indexed="63"/>
      </left>
      <right style="thin"/>
      <top style="thin">
        <color indexed="8"/>
      </top>
      <bottom style="thin">
        <color indexed="8"/>
      </bottom>
    </border>
    <border>
      <left>
        <color indexed="63"/>
      </left>
      <right style="thin"/>
      <top style="thin"/>
      <bottom style="thin">
        <color indexed="8"/>
      </bottom>
    </border>
    <border>
      <left>
        <color indexed="63"/>
      </left>
      <right style="thin">
        <color indexed="8"/>
      </right>
      <top style="thin"/>
      <bottom>
        <color indexed="63"/>
      </bottom>
    </border>
    <border>
      <left style="thin">
        <color indexed="8"/>
      </left>
      <right style="thin">
        <color indexed="8"/>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41" fillId="0" borderId="0" applyNumberFormat="0" applyFill="0" applyBorder="0" applyAlignment="0" applyProtection="0"/>
    <xf numFmtId="178" fontId="0" fillId="0" borderId="0" applyFill="0" applyBorder="0" applyAlignment="0" applyProtection="0"/>
    <xf numFmtId="176" fontId="0" fillId="0" borderId="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0" fillId="30" borderId="8" applyNumberFormat="0" applyFont="0" applyAlignment="0" applyProtection="0"/>
    <xf numFmtId="9" fontId="0" fillId="0" borderId="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9" fontId="0" fillId="0" borderId="0" applyFill="0" applyBorder="0" applyAlignment="0" applyProtection="0"/>
    <xf numFmtId="177" fontId="0" fillId="0" borderId="0" applyFill="0" applyBorder="0" applyAlignment="0" applyProtection="0"/>
    <xf numFmtId="0" fontId="54" fillId="31" borderId="0" applyNumberFormat="0" applyBorder="0" applyAlignment="0" applyProtection="0"/>
  </cellStyleXfs>
  <cellXfs count="346">
    <xf numFmtId="0" fontId="0" fillId="0" borderId="0" xfId="0" applyAlignment="1">
      <alignment/>
    </xf>
    <xf numFmtId="49" fontId="2" fillId="0" borderId="0" xfId="0" applyNumberFormat="1" applyFont="1" applyFill="1" applyAlignment="1">
      <alignment/>
    </xf>
    <xf numFmtId="0" fontId="7" fillId="0" borderId="0" xfId="0" applyFont="1" applyAlignment="1">
      <alignment/>
    </xf>
    <xf numFmtId="0" fontId="2" fillId="0" borderId="0" xfId="0" applyFont="1" applyFill="1" applyAlignment="1">
      <alignment/>
    </xf>
    <xf numFmtId="0" fontId="0" fillId="0" borderId="0" xfId="0" applyFill="1" applyAlignment="1">
      <alignment/>
    </xf>
    <xf numFmtId="0" fontId="3" fillId="0" borderId="0" xfId="0" applyFont="1" applyFill="1" applyAlignment="1">
      <alignment/>
    </xf>
    <xf numFmtId="0" fontId="4" fillId="0" borderId="0" xfId="0" applyFont="1" applyFill="1" applyAlignment="1">
      <alignment horizontal="left"/>
    </xf>
    <xf numFmtId="0" fontId="4" fillId="0" borderId="0" xfId="0" applyFont="1" applyFill="1" applyAlignment="1">
      <alignment/>
    </xf>
    <xf numFmtId="0" fontId="6" fillId="0" borderId="0" xfId="0" applyFont="1" applyFill="1" applyAlignment="1">
      <alignment vertical="top"/>
    </xf>
    <xf numFmtId="0" fontId="2" fillId="0" borderId="10" xfId="0" applyFont="1" applyFill="1" applyBorder="1" applyAlignment="1">
      <alignment horizontal="center" vertical="center" wrapText="1"/>
    </xf>
    <xf numFmtId="49" fontId="3" fillId="0" borderId="0" xfId="0" applyNumberFormat="1" applyFont="1" applyFill="1" applyBorder="1" applyAlignment="1">
      <alignment/>
    </xf>
    <xf numFmtId="49" fontId="3" fillId="0" borderId="11" xfId="0" applyNumberFormat="1" applyFont="1" applyFill="1" applyBorder="1" applyAlignment="1">
      <alignment/>
    </xf>
    <xf numFmtId="1" fontId="2" fillId="0" borderId="12" xfId="0" applyNumberFormat="1" applyFont="1" applyFill="1" applyBorder="1" applyAlignment="1">
      <alignment horizontal="center" vertical="center"/>
    </xf>
    <xf numFmtId="49" fontId="2" fillId="0" borderId="11" xfId="0" applyNumberFormat="1" applyFont="1" applyFill="1" applyBorder="1" applyAlignment="1">
      <alignment/>
    </xf>
    <xf numFmtId="49" fontId="2" fillId="0" borderId="10" xfId="0" applyNumberFormat="1" applyFont="1" applyFill="1" applyBorder="1" applyAlignment="1">
      <alignment horizontal="center"/>
    </xf>
    <xf numFmtId="1" fontId="2" fillId="0" borderId="13"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xf>
    <xf numFmtId="0" fontId="13" fillId="0" borderId="0" xfId="0" applyFont="1" applyAlignment="1">
      <alignment/>
    </xf>
    <xf numFmtId="49" fontId="2" fillId="0" borderId="10" xfId="0" applyNumberFormat="1" applyFont="1" applyFill="1" applyBorder="1" applyAlignment="1">
      <alignment horizontal="center" vertical="center"/>
    </xf>
    <xf numFmtId="0" fontId="15" fillId="0" borderId="0" xfId="0" applyNumberFormat="1" applyFont="1" applyAlignment="1">
      <alignment vertical="top" wrapText="1"/>
    </xf>
    <xf numFmtId="0" fontId="0" fillId="0" borderId="0" xfId="0" applyNumberFormat="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15"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5" xfId="0" applyNumberFormat="1" applyBorder="1" applyAlignment="1">
      <alignment horizontal="center" vertical="top" wrapText="1"/>
    </xf>
    <xf numFmtId="0" fontId="0" fillId="0" borderId="16" xfId="0" applyNumberFormat="1" applyBorder="1" applyAlignment="1">
      <alignment horizontal="center" vertical="top" wrapText="1"/>
    </xf>
    <xf numFmtId="49" fontId="1" fillId="0" borderId="10" xfId="0" applyNumberFormat="1"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left"/>
    </xf>
    <xf numFmtId="0" fontId="1" fillId="0" borderId="18" xfId="0" applyFont="1" applyFill="1" applyBorder="1" applyAlignment="1">
      <alignment horizontal="left"/>
    </xf>
    <xf numFmtId="0" fontId="1" fillId="0" borderId="19" xfId="0" applyFont="1" applyFill="1" applyBorder="1" applyAlignment="1">
      <alignment horizontal="left"/>
    </xf>
    <xf numFmtId="49" fontId="2" fillId="0" borderId="0" xfId="0" applyNumberFormat="1" applyFont="1" applyFill="1" applyBorder="1" applyAlignment="1">
      <alignment horizontal="left" vertical="center"/>
    </xf>
    <xf numFmtId="0" fontId="1" fillId="0" borderId="0" xfId="0" applyFont="1" applyFill="1" applyBorder="1" applyAlignment="1">
      <alignment horizontal="center"/>
    </xf>
    <xf numFmtId="0" fontId="3" fillId="0" borderId="0" xfId="0" applyFont="1" applyFill="1" applyAlignment="1">
      <alignment horizontal="left"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left"/>
    </xf>
    <xf numFmtId="0" fontId="1" fillId="0" borderId="10" xfId="0" applyFont="1" applyFill="1" applyBorder="1" applyAlignment="1">
      <alignment horizontal="left"/>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0" borderId="19" xfId="0" applyFont="1" applyFill="1" applyBorder="1" applyAlignment="1">
      <alignment horizontal="center"/>
    </xf>
    <xf numFmtId="4" fontId="2" fillId="0" borderId="12" xfId="0" applyNumberFormat="1" applyFont="1" applyFill="1" applyBorder="1" applyAlignment="1">
      <alignment horizontal="center" vertical="center" wrapText="1"/>
    </xf>
    <xf numFmtId="49" fontId="1" fillId="0" borderId="2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21" xfId="0" applyNumberFormat="1" applyFont="1" applyFill="1" applyBorder="1" applyAlignment="1">
      <alignment horizontal="center"/>
    </xf>
    <xf numFmtId="49" fontId="2" fillId="0" borderId="0" xfId="0" applyNumberFormat="1" applyFont="1" applyFill="1" applyBorder="1" applyAlignment="1">
      <alignment horizontal="left"/>
    </xf>
    <xf numFmtId="49" fontId="2" fillId="0" borderId="0" xfId="0" applyNumberFormat="1" applyFont="1" applyFill="1" applyBorder="1" applyAlignment="1">
      <alignment horizontal="left"/>
    </xf>
    <xf numFmtId="0" fontId="0" fillId="0" borderId="0" xfId="0" applyFill="1" applyBorder="1" applyAlignment="1">
      <alignment/>
    </xf>
    <xf numFmtId="0" fontId="7" fillId="0" borderId="0" xfId="0" applyFont="1" applyFill="1" applyAlignment="1">
      <alignment/>
    </xf>
    <xf numFmtId="0" fontId="0" fillId="0" borderId="0" xfId="0" applyFill="1" applyAlignment="1">
      <alignment horizontal="left" wrapText="1"/>
    </xf>
    <xf numFmtId="0" fontId="0" fillId="0" borderId="0" xfId="0" applyFill="1" applyAlignment="1">
      <alignment horizontal="left"/>
    </xf>
    <xf numFmtId="0" fontId="2" fillId="0" borderId="0" xfId="0" applyFont="1" applyFill="1" applyAlignment="1">
      <alignment horizontal="left"/>
    </xf>
    <xf numFmtId="49" fontId="2" fillId="0" borderId="0" xfId="0" applyNumberFormat="1" applyFont="1" applyFill="1" applyAlignment="1">
      <alignment horizontal="left" wrapText="1"/>
    </xf>
    <xf numFmtId="49" fontId="2" fillId="0" borderId="0" xfId="0" applyNumberFormat="1" applyFont="1" applyFill="1" applyBorder="1" applyAlignment="1">
      <alignment horizontal="center" wrapText="1"/>
    </xf>
    <xf numFmtId="0" fontId="2" fillId="0" borderId="0" xfId="0" applyNumberFormat="1" applyFont="1" applyFill="1" applyBorder="1" applyAlignment="1">
      <alignment horizontal="left" wrapText="1"/>
    </xf>
    <xf numFmtId="0" fontId="9" fillId="0" borderId="0" xfId="53" applyFont="1" applyFill="1" applyAlignment="1">
      <alignment horizontal="left" wrapText="1"/>
      <protection/>
    </xf>
    <xf numFmtId="0" fontId="8" fillId="0" borderId="0" xfId="0" applyFont="1" applyFill="1" applyAlignment="1">
      <alignment horizontal="left"/>
    </xf>
    <xf numFmtId="0" fontId="8" fillId="0" borderId="0" xfId="53" applyFont="1" applyFill="1" applyAlignment="1">
      <alignment horizontal="left" wrapText="1"/>
      <protection/>
    </xf>
    <xf numFmtId="0" fontId="8" fillId="0" borderId="10" xfId="53" applyFont="1" applyFill="1" applyBorder="1" applyAlignment="1">
      <alignment horizontal="center" vertical="center" wrapText="1"/>
      <protection/>
    </xf>
    <xf numFmtId="0" fontId="8" fillId="0" borderId="10" xfId="0" applyFont="1" applyFill="1" applyBorder="1" applyAlignment="1">
      <alignment horizontal="center" vertical="center"/>
    </xf>
    <xf numFmtId="0" fontId="8" fillId="0" borderId="10" xfId="0" applyFont="1" applyFill="1" applyBorder="1" applyAlignment="1">
      <alignment horizontal="left" vertical="center" wrapText="1"/>
    </xf>
    <xf numFmtId="0" fontId="8" fillId="0" borderId="17" xfId="53" applyFont="1" applyFill="1" applyBorder="1" applyAlignment="1">
      <alignment horizontal="center" vertical="center" wrapText="1"/>
      <protection/>
    </xf>
    <xf numFmtId="0" fontId="8" fillId="0" borderId="19" xfId="53" applyFont="1" applyFill="1" applyBorder="1" applyAlignment="1">
      <alignment horizontal="center" vertical="center" wrapText="1"/>
      <protection/>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0" xfId="53" applyFont="1" applyFill="1" applyBorder="1" applyAlignment="1">
      <alignment horizontal="center" vertical="center" wrapText="1"/>
      <protection/>
    </xf>
    <xf numFmtId="0" fontId="8" fillId="0" borderId="0" xfId="0" applyFont="1" applyFill="1" applyBorder="1" applyAlignment="1">
      <alignment horizontal="left" vertical="center" wrapText="1"/>
    </xf>
    <xf numFmtId="0" fontId="9" fillId="0" borderId="0" xfId="0" applyFont="1" applyFill="1" applyAlignment="1">
      <alignment horizontal="left"/>
    </xf>
    <xf numFmtId="0" fontId="9" fillId="0" borderId="0" xfId="0" applyFont="1" applyFill="1" applyAlignment="1">
      <alignment horizontal="left"/>
    </xf>
    <xf numFmtId="0" fontId="8" fillId="0" borderId="11" xfId="0" applyNumberFormat="1" applyFont="1" applyFill="1" applyBorder="1" applyAlignment="1">
      <alignment horizontal="left" vertical="top" wrapText="1"/>
    </xf>
    <xf numFmtId="0" fontId="8" fillId="0" borderId="0" xfId="0" applyFont="1" applyFill="1" applyAlignment="1">
      <alignment/>
    </xf>
    <xf numFmtId="0" fontId="10" fillId="0" borderId="10" xfId="0" applyFont="1" applyFill="1" applyBorder="1" applyAlignment="1">
      <alignment horizontal="center"/>
    </xf>
    <xf numFmtId="0" fontId="11" fillId="0" borderId="10" xfId="0" applyFont="1" applyFill="1" applyBorder="1" applyAlignment="1">
      <alignment horizontal="center" vertical="center"/>
    </xf>
    <xf numFmtId="0" fontId="11" fillId="0" borderId="17" xfId="0" applyFont="1" applyFill="1" applyBorder="1" applyAlignment="1">
      <alignment horizontal="left" vertical="top" wrapText="1"/>
    </xf>
    <xf numFmtId="0" fontId="11" fillId="0" borderId="18" xfId="0" applyFont="1" applyFill="1" applyBorder="1" applyAlignment="1">
      <alignment horizontal="left" vertical="top" wrapText="1"/>
    </xf>
    <xf numFmtId="0" fontId="11" fillId="0" borderId="19" xfId="0" applyFont="1" applyFill="1" applyBorder="1" applyAlignment="1">
      <alignment horizontal="left" vertical="top" wrapText="1"/>
    </xf>
    <xf numFmtId="0" fontId="11" fillId="0" borderId="17" xfId="0" applyFont="1" applyFill="1" applyBorder="1" applyAlignment="1">
      <alignment horizontal="left" vertical="top"/>
    </xf>
    <xf numFmtId="0" fontId="11" fillId="0" borderId="18" xfId="0" applyFont="1" applyFill="1" applyBorder="1" applyAlignment="1">
      <alignment horizontal="left" vertical="top"/>
    </xf>
    <xf numFmtId="0" fontId="11" fillId="0" borderId="19" xfId="0" applyFont="1" applyFill="1" applyBorder="1" applyAlignment="1">
      <alignment horizontal="left" vertical="top"/>
    </xf>
    <xf numFmtId="0" fontId="11" fillId="0" borderId="17" xfId="0" applyFont="1" applyFill="1" applyBorder="1" applyAlignment="1">
      <alignment horizontal="left" wrapText="1"/>
    </xf>
    <xf numFmtId="0" fontId="11" fillId="0" borderId="18" xfId="0" applyFont="1" applyFill="1" applyBorder="1" applyAlignment="1">
      <alignment horizontal="left" wrapText="1"/>
    </xf>
    <xf numFmtId="0" fontId="11" fillId="0" borderId="19" xfId="0" applyFont="1" applyFill="1" applyBorder="1" applyAlignment="1">
      <alignment horizontal="left" wrapText="1"/>
    </xf>
    <xf numFmtId="0" fontId="2" fillId="0" borderId="0" xfId="0" applyFont="1" applyFill="1" applyAlignment="1">
      <alignment horizont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1" fillId="0" borderId="20" xfId="0" applyFont="1" applyFill="1" applyBorder="1" applyAlignment="1">
      <alignment horizontal="center" vertical="center" wrapText="1"/>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2" fillId="0" borderId="0" xfId="0" applyFont="1" applyFill="1" applyBorder="1" applyAlignment="1">
      <alignment horizontal="center"/>
    </xf>
    <xf numFmtId="0" fontId="1" fillId="0" borderId="10" xfId="0" applyFont="1" applyFill="1" applyBorder="1" applyAlignment="1">
      <alignment horizontal="center" vertical="center" wrapText="1"/>
    </xf>
    <xf numFmtId="0" fontId="1" fillId="0" borderId="17"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10" xfId="0"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0" fontId="2" fillId="0" borderId="26" xfId="0" applyFont="1" applyFill="1" applyBorder="1" applyAlignment="1">
      <alignment horizontal="left" vertical="center" wrapText="1"/>
    </xf>
    <xf numFmtId="0" fontId="7" fillId="0" borderId="0" xfId="0" applyFont="1" applyFill="1" applyBorder="1" applyAlignment="1">
      <alignment/>
    </xf>
    <xf numFmtId="0" fontId="2" fillId="0" borderId="0" xfId="0" applyFont="1" applyFill="1" applyBorder="1" applyAlignment="1">
      <alignment/>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4" fontId="12" fillId="0" borderId="10" xfId="0" applyNumberFormat="1" applyFont="1" applyFill="1" applyBorder="1" applyAlignment="1">
      <alignment horizontal="center" vertical="center" wrapText="1"/>
    </xf>
    <xf numFmtId="49" fontId="2" fillId="0" borderId="27" xfId="0" applyNumberFormat="1" applyFont="1" applyFill="1" applyBorder="1" applyAlignment="1">
      <alignment horizontal="left"/>
    </xf>
    <xf numFmtId="49" fontId="2" fillId="0" borderId="28" xfId="0" applyNumberFormat="1" applyFont="1" applyFill="1" applyBorder="1" applyAlignment="1">
      <alignment horizontal="left"/>
    </xf>
    <xf numFmtId="49" fontId="2" fillId="0" borderId="29" xfId="0" applyNumberFormat="1" applyFont="1" applyFill="1" applyBorder="1" applyAlignment="1">
      <alignment horizontal="left"/>
    </xf>
    <xf numFmtId="49" fontId="2" fillId="0" borderId="24" xfId="0" applyNumberFormat="1" applyFont="1" applyFill="1" applyBorder="1" applyAlignment="1">
      <alignment horizontal="center"/>
    </xf>
    <xf numFmtId="0" fontId="1" fillId="0" borderId="30" xfId="0" applyFont="1" applyFill="1" applyBorder="1" applyAlignment="1">
      <alignment horizontal="left"/>
    </xf>
    <xf numFmtId="0" fontId="1" fillId="0" borderId="31" xfId="0" applyFont="1" applyFill="1" applyBorder="1" applyAlignment="1">
      <alignment horizontal="left"/>
    </xf>
    <xf numFmtId="0" fontId="1" fillId="0" borderId="23" xfId="0" applyFont="1" applyFill="1" applyBorder="1" applyAlignment="1">
      <alignment horizontal="left"/>
    </xf>
    <xf numFmtId="0" fontId="2" fillId="0" borderId="24" xfId="0" applyFont="1" applyFill="1" applyBorder="1" applyAlignment="1">
      <alignment horizontal="center"/>
    </xf>
    <xf numFmtId="0" fontId="2" fillId="0" borderId="24" xfId="0" applyFont="1" applyFill="1" applyBorder="1" applyAlignment="1">
      <alignment horizontal="center"/>
    </xf>
    <xf numFmtId="0" fontId="2" fillId="0" borderId="32" xfId="0" applyFont="1" applyFill="1" applyBorder="1" applyAlignment="1">
      <alignment horizontal="center"/>
    </xf>
    <xf numFmtId="49" fontId="2" fillId="0" borderId="32" xfId="0" applyNumberFormat="1" applyFont="1" applyFill="1" applyBorder="1" applyAlignment="1">
      <alignment horizontal="center" vertical="center"/>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center" vertical="center" wrapText="1"/>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55"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7"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7" xfId="0" applyNumberFormat="1" applyFont="1" applyFill="1" applyBorder="1" applyAlignment="1">
      <alignment horizontal="left" vertical="top" wrapText="1"/>
    </xf>
    <xf numFmtId="0" fontId="2" fillId="0" borderId="28" xfId="0" applyNumberFormat="1" applyFont="1" applyFill="1" applyBorder="1" applyAlignment="1">
      <alignment horizontal="left" vertical="top" wrapText="1"/>
    </xf>
    <xf numFmtId="0" fontId="2" fillId="0" borderId="29" xfId="0" applyNumberFormat="1" applyFont="1" applyFill="1" applyBorder="1" applyAlignment="1">
      <alignment horizontal="left" vertical="top" wrapText="1"/>
    </xf>
    <xf numFmtId="49" fontId="2" fillId="0" borderId="39" xfId="0" applyNumberFormat="1" applyFont="1" applyFill="1" applyBorder="1" applyAlignment="1">
      <alignment horizontal="center" vertical="center" wrapText="1"/>
    </xf>
    <xf numFmtId="0" fontId="1" fillId="0" borderId="40" xfId="0" applyFont="1" applyFill="1" applyBorder="1" applyAlignment="1">
      <alignment horizontal="left" vertical="center" wrapText="1"/>
    </xf>
    <xf numFmtId="0" fontId="1" fillId="0" borderId="41" xfId="0" applyFont="1" applyFill="1" applyBorder="1" applyAlignment="1">
      <alignment horizontal="left" vertical="center" wrapText="1"/>
    </xf>
    <xf numFmtId="0" fontId="1" fillId="0" borderId="42" xfId="0" applyFont="1" applyFill="1" applyBorder="1" applyAlignment="1">
      <alignment horizontal="left" vertical="center" wrapText="1"/>
    </xf>
    <xf numFmtId="0" fontId="2" fillId="0" borderId="39" xfId="0" applyFont="1" applyFill="1" applyBorder="1" applyAlignment="1">
      <alignment horizontal="center"/>
    </xf>
    <xf numFmtId="0" fontId="2" fillId="0" borderId="39" xfId="0" applyFont="1" applyFill="1" applyBorder="1" applyAlignment="1">
      <alignment horizontal="center"/>
    </xf>
    <xf numFmtId="49" fontId="2" fillId="0" borderId="43" xfId="0" applyNumberFormat="1" applyFont="1" applyFill="1" applyBorder="1" applyAlignment="1">
      <alignment horizontal="center" vertical="center"/>
    </xf>
    <xf numFmtId="0" fontId="2" fillId="0" borderId="43" xfId="0" applyFont="1" applyFill="1" applyBorder="1" applyAlignment="1">
      <alignment horizontal="left" vertical="center" wrapText="1"/>
    </xf>
    <xf numFmtId="0" fontId="2" fillId="0" borderId="43"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10" xfId="0" applyFont="1" applyFill="1" applyBorder="1" applyAlignment="1">
      <alignment horizontal="center" vertical="center"/>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wrapText="1"/>
    </xf>
    <xf numFmtId="1" fontId="2" fillId="0" borderId="43" xfId="0" applyNumberFormat="1" applyFont="1" applyFill="1" applyBorder="1" applyAlignment="1">
      <alignment horizontal="center" vertical="center"/>
    </xf>
    <xf numFmtId="49" fontId="2" fillId="0" borderId="40" xfId="0" applyNumberFormat="1" applyFont="1" applyFill="1" applyBorder="1" applyAlignment="1">
      <alignment horizontal="center" vertical="center"/>
    </xf>
    <xf numFmtId="0" fontId="1" fillId="0" borderId="10" xfId="0" applyFont="1" applyFill="1" applyBorder="1" applyAlignment="1">
      <alignment horizontal="left" vertical="center" wrapText="1"/>
    </xf>
    <xf numFmtId="0" fontId="2" fillId="0" borderId="42"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2" xfId="0" applyFont="1" applyFill="1" applyBorder="1" applyAlignment="1">
      <alignment horizontal="center" vertical="center"/>
    </xf>
    <xf numFmtId="49" fontId="2" fillId="0" borderId="33" xfId="0" applyNumberFormat="1" applyFont="1" applyFill="1" applyBorder="1" applyAlignment="1">
      <alignment horizontal="center" vertical="center"/>
    </xf>
    <xf numFmtId="0" fontId="2" fillId="0" borderId="35" xfId="0" applyFont="1" applyFill="1" applyBorder="1" applyAlignment="1">
      <alignment horizontal="center" vertical="center"/>
    </xf>
    <xf numFmtId="1" fontId="2" fillId="0" borderId="10" xfId="0" applyNumberFormat="1"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13" xfId="0" applyFont="1" applyFill="1" applyBorder="1" applyAlignment="1">
      <alignment horizontal="center" vertical="center"/>
    </xf>
    <xf numFmtId="0" fontId="1" fillId="0" borderId="10" xfId="0" applyFont="1" applyFill="1" applyBorder="1" applyAlignment="1">
      <alignment horizontal="center"/>
    </xf>
    <xf numFmtId="0" fontId="1" fillId="0" borderId="17" xfId="0" applyFont="1" applyFill="1" applyBorder="1" applyAlignment="1">
      <alignment/>
    </xf>
    <xf numFmtId="0" fontId="1" fillId="0" borderId="18" xfId="0" applyFont="1" applyFill="1" applyBorder="1" applyAlignment="1">
      <alignment/>
    </xf>
    <xf numFmtId="0" fontId="1" fillId="0" borderId="19" xfId="0" applyFont="1" applyFill="1" applyBorder="1" applyAlignment="1">
      <alignment/>
    </xf>
    <xf numFmtId="0" fontId="2" fillId="0" borderId="10" xfId="0" applyFont="1" applyFill="1" applyBorder="1" applyAlignment="1">
      <alignment horizontal="center"/>
    </xf>
    <xf numFmtId="0" fontId="2" fillId="0" borderId="17" xfId="0" applyFont="1" applyFill="1" applyBorder="1" applyAlignment="1">
      <alignment/>
    </xf>
    <xf numFmtId="0" fontId="2" fillId="0" borderId="19" xfId="0" applyFont="1" applyFill="1" applyBorder="1" applyAlignment="1">
      <alignment/>
    </xf>
    <xf numFmtId="0" fontId="2" fillId="0" borderId="18" xfId="0" applyFont="1" applyFill="1" applyBorder="1" applyAlignment="1">
      <alignment/>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9" xfId="0" applyFont="1" applyFill="1" applyBorder="1" applyAlignment="1">
      <alignment horizontal="left" vertical="center"/>
    </xf>
    <xf numFmtId="0" fontId="2" fillId="0" borderId="10" xfId="0" applyFont="1" applyFill="1" applyBorder="1" applyAlignment="1">
      <alignment horizontal="center"/>
    </xf>
    <xf numFmtId="49" fontId="2" fillId="0" borderId="10" xfId="0" applyNumberFormat="1" applyFont="1" applyFill="1" applyBorder="1" applyAlignment="1">
      <alignment horizontal="left" vertical="top" wrapText="1"/>
    </xf>
    <xf numFmtId="49" fontId="2"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 fontId="2" fillId="0" borderId="10" xfId="0" applyNumberFormat="1" applyFont="1" applyFill="1" applyBorder="1" applyAlignment="1">
      <alignment horizontal="center" vertical="center"/>
    </xf>
    <xf numFmtId="49" fontId="2" fillId="0" borderId="46" xfId="0" applyNumberFormat="1"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2" xfId="0" applyFont="1" applyFill="1" applyBorder="1" applyAlignment="1">
      <alignment horizontal="center"/>
    </xf>
    <xf numFmtId="0" fontId="1" fillId="0" borderId="17" xfId="0" applyFont="1" applyFill="1" applyBorder="1" applyAlignment="1">
      <alignment horizontal="left" wrapText="1"/>
    </xf>
    <xf numFmtId="0" fontId="1" fillId="0" borderId="18" xfId="0" applyFont="1" applyFill="1" applyBorder="1" applyAlignment="1">
      <alignment horizontal="left" wrapText="1"/>
    </xf>
    <xf numFmtId="0" fontId="1" fillId="0" borderId="19" xfId="0" applyFont="1" applyFill="1" applyBorder="1" applyAlignment="1">
      <alignment horizontal="left" wrapText="1"/>
    </xf>
    <xf numFmtId="4" fontId="1" fillId="0" borderId="10" xfId="0" applyNumberFormat="1" applyFont="1" applyFill="1" applyBorder="1" applyAlignment="1">
      <alignment horizontal="center" vertical="center"/>
    </xf>
    <xf numFmtId="0" fontId="2" fillId="0" borderId="17" xfId="0" applyFont="1" applyFill="1" applyBorder="1" applyAlignment="1">
      <alignment horizontal="left" wrapText="1"/>
    </xf>
    <xf numFmtId="0" fontId="2" fillId="0" borderId="18" xfId="0" applyFont="1" applyFill="1" applyBorder="1" applyAlignment="1">
      <alignment horizontal="left" wrapText="1"/>
    </xf>
    <xf numFmtId="0" fontId="2" fillId="0" borderId="19" xfId="0" applyFont="1" applyFill="1" applyBorder="1" applyAlignment="1">
      <alignment horizontal="left" wrapText="1"/>
    </xf>
    <xf numFmtId="4" fontId="2" fillId="0" borderId="10" xfId="0" applyNumberFormat="1" applyFont="1" applyFill="1" applyBorder="1" applyAlignment="1">
      <alignment horizontal="center" vertical="center"/>
    </xf>
    <xf numFmtId="0" fontId="2"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2" fillId="0" borderId="43" xfId="0" applyNumberFormat="1" applyFont="1" applyFill="1" applyBorder="1" applyAlignment="1">
      <alignment horizontal="left"/>
    </xf>
    <xf numFmtId="2" fontId="2" fillId="0" borderId="12" xfId="0" applyNumberFormat="1" applyFont="1" applyFill="1" applyBorder="1" applyAlignment="1">
      <alignment horizontal="center" vertical="center" wrapText="1"/>
    </xf>
    <xf numFmtId="4" fontId="11" fillId="0" borderId="10" xfId="0" applyNumberFormat="1" applyFont="1" applyFill="1" applyBorder="1" applyAlignment="1">
      <alignment horizontal="center" vertical="center" wrapText="1"/>
    </xf>
    <xf numFmtId="49" fontId="2" fillId="0" borderId="12" xfId="0" applyNumberFormat="1" applyFont="1" applyFill="1" applyBorder="1" applyAlignment="1">
      <alignment horizontal="left"/>
    </xf>
    <xf numFmtId="4" fontId="1" fillId="0" borderId="10" xfId="0" applyNumberFormat="1" applyFont="1" applyFill="1" applyBorder="1" applyAlignment="1">
      <alignment horizontal="center"/>
    </xf>
    <xf numFmtId="4" fontId="2" fillId="0" borderId="0" xfId="0" applyNumberFormat="1" applyFont="1" applyFill="1" applyAlignment="1">
      <alignment horizontal="center" vertical="center"/>
    </xf>
    <xf numFmtId="49" fontId="2" fillId="0" borderId="27" xfId="0" applyNumberFormat="1" applyFont="1" applyFill="1" applyBorder="1" applyAlignment="1">
      <alignment horizontal="left"/>
    </xf>
    <xf numFmtId="49" fontId="2" fillId="0" borderId="28" xfId="0" applyNumberFormat="1" applyFont="1" applyFill="1" applyBorder="1" applyAlignment="1">
      <alignment horizontal="left"/>
    </xf>
    <xf numFmtId="49" fontId="2" fillId="0" borderId="29" xfId="0" applyNumberFormat="1" applyFont="1" applyFill="1" applyBorder="1" applyAlignment="1">
      <alignment horizontal="left"/>
    </xf>
    <xf numFmtId="0" fontId="1" fillId="0" borderId="40" xfId="0" applyFont="1" applyFill="1" applyBorder="1" applyAlignment="1">
      <alignment horizontal="left"/>
    </xf>
    <xf numFmtId="0" fontId="1" fillId="0" borderId="41" xfId="0" applyFont="1" applyFill="1" applyBorder="1" applyAlignment="1">
      <alignment horizontal="left"/>
    </xf>
    <xf numFmtId="0" fontId="1" fillId="0" borderId="42" xfId="0" applyFont="1" applyFill="1" applyBorder="1" applyAlignment="1">
      <alignment horizontal="left"/>
    </xf>
    <xf numFmtId="0" fontId="2" fillId="0" borderId="4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43" xfId="0" applyNumberFormat="1" applyFont="1" applyFill="1" applyBorder="1" applyAlignment="1">
      <alignment horizontal="center" vertical="center" wrapText="1"/>
    </xf>
    <xf numFmtId="0" fontId="2" fillId="0" borderId="43" xfId="0" applyFont="1" applyFill="1" applyBorder="1" applyAlignment="1">
      <alignment horizontal="center" vertical="center"/>
    </xf>
    <xf numFmtId="0" fontId="11" fillId="0" borderId="43" xfId="0"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11" fillId="0" borderId="12" xfId="0" applyFont="1" applyFill="1" applyBorder="1" applyAlignment="1">
      <alignment horizontal="center" vertical="center" wrapText="1"/>
    </xf>
    <xf numFmtId="49" fontId="2" fillId="0" borderId="49" xfId="0" applyNumberFormat="1" applyFont="1" applyFill="1" applyBorder="1" applyAlignment="1">
      <alignment horizontal="left" wrapText="1"/>
    </xf>
    <xf numFmtId="49" fontId="2" fillId="0" borderId="26" xfId="0" applyNumberFormat="1" applyFont="1" applyFill="1" applyBorder="1" applyAlignment="1">
      <alignment horizontal="left"/>
    </xf>
    <xf numFmtId="49" fontId="2" fillId="0" borderId="50" xfId="0" applyNumberFormat="1" applyFont="1" applyFill="1" applyBorder="1" applyAlignment="1">
      <alignment horizontal="left"/>
    </xf>
    <xf numFmtId="49" fontId="2" fillId="0" borderId="32" xfId="0" applyNumberFormat="1" applyFont="1" applyFill="1" applyBorder="1" applyAlignment="1">
      <alignment horizontal="center" vertical="center" wrapText="1"/>
    </xf>
    <xf numFmtId="0" fontId="1" fillId="0" borderId="33" xfId="0" applyFont="1" applyFill="1" applyBorder="1" applyAlignment="1">
      <alignment horizontal="left" vertical="center" wrapText="1"/>
    </xf>
    <xf numFmtId="0" fontId="1" fillId="0" borderId="34" xfId="0" applyFont="1" applyFill="1" applyBorder="1" applyAlignment="1">
      <alignment horizontal="left" vertical="center" wrapText="1"/>
    </xf>
    <xf numFmtId="0" fontId="1" fillId="0" borderId="35" xfId="0" applyFont="1" applyFill="1" applyBorder="1" applyAlignment="1">
      <alignment horizontal="left" vertical="center" wrapText="1"/>
    </xf>
    <xf numFmtId="0" fontId="2" fillId="0" borderId="33" xfId="0" applyFont="1" applyFill="1" applyBorder="1" applyAlignment="1">
      <alignment horizontal="center"/>
    </xf>
    <xf numFmtId="0" fontId="2" fillId="0" borderId="35" xfId="0" applyFont="1" applyFill="1" applyBorder="1" applyAlignment="1">
      <alignment horizontal="center"/>
    </xf>
    <xf numFmtId="4" fontId="14" fillId="0" borderId="10" xfId="0" applyNumberFormat="1" applyFont="1" applyFill="1" applyBorder="1" applyAlignment="1">
      <alignment horizontal="center" vertical="center" wrapText="1"/>
    </xf>
    <xf numFmtId="49" fontId="2" fillId="0" borderId="51" xfId="0" applyNumberFormat="1" applyFont="1" applyFill="1" applyBorder="1" applyAlignment="1">
      <alignment horizontal="left" wrapText="1"/>
    </xf>
    <xf numFmtId="49" fontId="2" fillId="0" borderId="47" xfId="0" applyNumberFormat="1" applyFont="1" applyFill="1" applyBorder="1" applyAlignment="1">
      <alignment horizontal="left"/>
    </xf>
    <xf numFmtId="49" fontId="2" fillId="0" borderId="12" xfId="0" applyNumberFormat="1" applyFont="1" applyFill="1" applyBorder="1" applyAlignment="1">
      <alignment horizontal="left" wrapText="1"/>
    </xf>
    <xf numFmtId="49" fontId="2" fillId="0" borderId="0" xfId="0" applyNumberFormat="1" applyFont="1" applyFill="1" applyBorder="1" applyAlignment="1">
      <alignment horizontal="left" wrapText="1"/>
    </xf>
    <xf numFmtId="49" fontId="1" fillId="0" borderId="20" xfId="0" applyNumberFormat="1" applyFont="1" applyFill="1" applyBorder="1" applyAlignment="1">
      <alignment horizontal="center" wrapText="1"/>
    </xf>
    <xf numFmtId="49" fontId="1" fillId="0" borderId="11" xfId="0" applyNumberFormat="1" applyFont="1" applyFill="1" applyBorder="1" applyAlignment="1">
      <alignment horizontal="center" wrapText="1"/>
    </xf>
    <xf numFmtId="49" fontId="1" fillId="0" borderId="21" xfId="0" applyNumberFormat="1" applyFont="1" applyFill="1" applyBorder="1" applyAlignment="1">
      <alignment horizontal="center" wrapText="1"/>
    </xf>
    <xf numFmtId="0" fontId="2" fillId="0" borderId="17" xfId="0" applyFont="1" applyFill="1" applyBorder="1" applyAlignment="1">
      <alignment horizontal="center"/>
    </xf>
    <xf numFmtId="0" fontId="2" fillId="0" borderId="19" xfId="0" applyFont="1" applyFill="1" applyBorder="1" applyAlignment="1">
      <alignment horizontal="center"/>
    </xf>
    <xf numFmtId="0" fontId="2" fillId="0" borderId="18" xfId="0" applyFont="1" applyFill="1" applyBorder="1" applyAlignment="1">
      <alignment horizontal="center"/>
    </xf>
    <xf numFmtId="4" fontId="2" fillId="0" borderId="13" xfId="0" applyNumberFormat="1" applyFont="1" applyFill="1" applyBorder="1" applyAlignment="1">
      <alignment horizontal="center" vertical="center" wrapText="1"/>
    </xf>
    <xf numFmtId="4" fontId="2" fillId="0" borderId="25" xfId="0" applyNumberFormat="1" applyFont="1" applyFill="1" applyBorder="1" applyAlignment="1">
      <alignment horizontal="center" vertical="center" wrapText="1"/>
    </xf>
    <xf numFmtId="0" fontId="2" fillId="0" borderId="32" xfId="0" applyFont="1" applyFill="1" applyBorder="1" applyAlignment="1">
      <alignment horizontal="center"/>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2" fillId="0" borderId="22" xfId="0" applyFont="1" applyFill="1" applyBorder="1" applyAlignment="1">
      <alignment horizontal="center" vertical="center"/>
    </xf>
    <xf numFmtId="49" fontId="2" fillId="0" borderId="51" xfId="0" applyNumberFormat="1" applyFont="1" applyFill="1" applyBorder="1" applyAlignment="1">
      <alignment horizontal="left" vertical="top" wrapText="1"/>
    </xf>
    <xf numFmtId="49" fontId="2" fillId="0" borderId="50" xfId="0" applyNumberFormat="1" applyFont="1" applyFill="1" applyBorder="1" applyAlignment="1">
      <alignment horizontal="left" vertical="top"/>
    </xf>
    <xf numFmtId="49" fontId="2" fillId="0" borderId="54" xfId="0" applyNumberFormat="1" applyFont="1" applyFill="1" applyBorder="1" applyAlignment="1">
      <alignment horizontal="left" vertical="top"/>
    </xf>
    <xf numFmtId="49" fontId="2" fillId="0" borderId="32" xfId="0" applyNumberFormat="1" applyFont="1" applyFill="1" applyBorder="1" applyAlignment="1" applyProtection="1">
      <alignment horizontal="center" vertical="center" wrapText="1"/>
      <protection locked="0"/>
    </xf>
    <xf numFmtId="0" fontId="1" fillId="0" borderId="33" xfId="0" applyFont="1" applyFill="1" applyBorder="1" applyAlignment="1" applyProtection="1">
      <alignment horizontal="left" vertical="center" wrapText="1"/>
      <protection locked="0"/>
    </xf>
    <xf numFmtId="0" fontId="1" fillId="0" borderId="34" xfId="0" applyFont="1" applyFill="1" applyBorder="1" applyAlignment="1" applyProtection="1">
      <alignment horizontal="left" vertical="center" wrapText="1"/>
      <protection locked="0"/>
    </xf>
    <xf numFmtId="0" fontId="1" fillId="0" borderId="35" xfId="0" applyFont="1" applyFill="1" applyBorder="1" applyAlignment="1" applyProtection="1">
      <alignment horizontal="left" vertical="center" wrapText="1"/>
      <protection locked="0"/>
    </xf>
    <xf numFmtId="0" fontId="2" fillId="0" borderId="33" xfId="0" applyFont="1" applyFill="1" applyBorder="1" applyAlignment="1" applyProtection="1">
      <alignment horizontal="center"/>
      <protection locked="0"/>
    </xf>
    <xf numFmtId="0" fontId="2" fillId="0" borderId="10" xfId="0" applyFont="1" applyFill="1" applyBorder="1" applyAlignment="1" applyProtection="1">
      <alignment horizontal="center"/>
      <protection locked="0"/>
    </xf>
    <xf numFmtId="0" fontId="2" fillId="0" borderId="35" xfId="0" applyFont="1" applyFill="1" applyBorder="1" applyAlignment="1" applyProtection="1">
      <alignment horizontal="center"/>
      <protection locked="0"/>
    </xf>
    <xf numFmtId="0" fontId="2" fillId="0" borderId="32" xfId="0" applyFont="1" applyFill="1" applyBorder="1" applyAlignment="1" applyProtection="1">
      <alignment horizontal="center"/>
      <protection locked="0"/>
    </xf>
    <xf numFmtId="4" fontId="55" fillId="0" borderId="10"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xf>
    <xf numFmtId="0" fontId="2" fillId="0" borderId="12" xfId="0" applyFont="1" applyFill="1" applyBorder="1" applyAlignment="1">
      <alignment horizontal="left" vertical="center" wrapText="1"/>
    </xf>
    <xf numFmtId="4" fontId="55" fillId="0" borderId="12" xfId="0" applyNumberFormat="1" applyFont="1" applyFill="1" applyBorder="1" applyAlignment="1">
      <alignment horizontal="center" vertical="center" wrapText="1"/>
    </xf>
    <xf numFmtId="49" fontId="2" fillId="0" borderId="10" xfId="0" applyNumberFormat="1" applyFont="1" applyFill="1" applyBorder="1" applyAlignment="1">
      <alignment horizontal="left" wrapText="1"/>
    </xf>
    <xf numFmtId="49" fontId="1" fillId="0" borderId="17" xfId="0" applyNumberFormat="1" applyFont="1" applyFill="1" applyBorder="1" applyAlignment="1">
      <alignment horizontal="center" wrapText="1"/>
    </xf>
    <xf numFmtId="49" fontId="1" fillId="0" borderId="18" xfId="0" applyNumberFormat="1" applyFont="1" applyFill="1" applyBorder="1" applyAlignment="1">
      <alignment horizontal="center" wrapText="1"/>
    </xf>
    <xf numFmtId="49" fontId="1" fillId="0" borderId="19" xfId="0" applyNumberFormat="1" applyFont="1" applyFill="1" applyBorder="1" applyAlignment="1">
      <alignment horizontal="center" wrapText="1"/>
    </xf>
    <xf numFmtId="49" fontId="2" fillId="0" borderId="0" xfId="0" applyNumberFormat="1" applyFont="1" applyFill="1" applyBorder="1" applyAlignment="1">
      <alignment horizontal="left" vertical="top"/>
    </xf>
    <xf numFmtId="49" fontId="2" fillId="0" borderId="47" xfId="0" applyNumberFormat="1" applyFont="1" applyFill="1" applyBorder="1" applyAlignment="1">
      <alignment horizontal="left" vertical="top"/>
    </xf>
    <xf numFmtId="0" fontId="2" fillId="0" borderId="12" xfId="0" applyFont="1" applyFill="1" applyBorder="1" applyAlignment="1">
      <alignment horizontal="center"/>
    </xf>
    <xf numFmtId="49" fontId="2" fillId="0" borderId="17" xfId="0" applyNumberFormat="1" applyFont="1" applyFill="1" applyBorder="1" applyAlignment="1">
      <alignment horizontal="left" vertical="center"/>
    </xf>
    <xf numFmtId="49" fontId="2" fillId="0" borderId="18" xfId="0" applyNumberFormat="1" applyFont="1" applyFill="1" applyBorder="1" applyAlignment="1">
      <alignment horizontal="left" vertical="center"/>
    </xf>
    <xf numFmtId="49" fontId="2" fillId="0" borderId="19" xfId="0" applyNumberFormat="1" applyFont="1" applyFill="1" applyBorder="1" applyAlignment="1">
      <alignment horizontal="left" vertical="center"/>
    </xf>
    <xf numFmtId="49" fontId="2" fillId="0" borderId="17"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xf>
    <xf numFmtId="49" fontId="2" fillId="0" borderId="55" xfId="0" applyNumberFormat="1" applyFont="1" applyFill="1" applyBorder="1" applyAlignment="1">
      <alignment horizontal="center" vertical="center" wrapText="1"/>
    </xf>
    <xf numFmtId="0" fontId="1" fillId="0" borderId="46"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47" xfId="0" applyFont="1" applyFill="1" applyBorder="1" applyAlignment="1">
      <alignment horizontal="left" vertical="center" wrapText="1"/>
    </xf>
    <xf numFmtId="0" fontId="2" fillId="0" borderId="46" xfId="0" applyFont="1" applyFill="1" applyBorder="1" applyAlignment="1">
      <alignment horizontal="center"/>
    </xf>
    <xf numFmtId="0" fontId="2" fillId="0" borderId="43" xfId="0" applyFont="1" applyFill="1" applyBorder="1" applyAlignment="1">
      <alignment horizontal="center"/>
    </xf>
    <xf numFmtId="0" fontId="2" fillId="0" borderId="47" xfId="0" applyFont="1" applyFill="1" applyBorder="1" applyAlignment="1">
      <alignment horizontal="center"/>
    </xf>
    <xf numFmtId="0" fontId="2" fillId="0" borderId="55" xfId="0" applyFont="1" applyFill="1" applyBorder="1" applyAlignment="1">
      <alignment horizontal="center"/>
    </xf>
    <xf numFmtId="0" fontId="1" fillId="0" borderId="17" xfId="0" applyFont="1" applyFill="1" applyBorder="1" applyAlignment="1">
      <alignment horizontal="center" vertical="top" wrapText="1"/>
    </xf>
    <xf numFmtId="0" fontId="1" fillId="0" borderId="18" xfId="0" applyFont="1" applyFill="1" applyBorder="1" applyAlignment="1">
      <alignment horizontal="center" vertical="top" wrapText="1"/>
    </xf>
    <xf numFmtId="0" fontId="1" fillId="0" borderId="19" xfId="0" applyFont="1" applyFill="1" applyBorder="1" applyAlignment="1">
      <alignment horizontal="center" vertical="top" wrapText="1"/>
    </xf>
    <xf numFmtId="0" fontId="1" fillId="0" borderId="12"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17" xfId="0" applyFont="1" applyFill="1" applyBorder="1" applyAlignment="1">
      <alignment horizontal="center" vertical="center"/>
    </xf>
    <xf numFmtId="49" fontId="2" fillId="0" borderId="17" xfId="0" applyNumberFormat="1" applyFont="1" applyFill="1" applyBorder="1" applyAlignment="1">
      <alignment horizontal="left"/>
    </xf>
    <xf numFmtId="49" fontId="2" fillId="0" borderId="18" xfId="0" applyNumberFormat="1" applyFont="1" applyFill="1" applyBorder="1" applyAlignment="1">
      <alignment horizontal="left"/>
    </xf>
    <xf numFmtId="49" fontId="2" fillId="0" borderId="19" xfId="0" applyNumberFormat="1" applyFont="1" applyFill="1" applyBorder="1" applyAlignment="1">
      <alignment horizontal="left"/>
    </xf>
    <xf numFmtId="0" fontId="8" fillId="0" borderId="10"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1" fillId="0" borderId="5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19" xfId="0" applyFont="1" applyFill="1" applyBorder="1" applyAlignment="1">
      <alignment horizontal="center" vertical="center"/>
    </xf>
    <xf numFmtId="0" fontId="2" fillId="0" borderId="10" xfId="0" applyFont="1" applyFill="1" applyBorder="1" applyAlignment="1">
      <alignment/>
    </xf>
    <xf numFmtId="4" fontId="2" fillId="0" borderId="10" xfId="0" applyNumberFormat="1" applyFont="1" applyFill="1" applyBorder="1" applyAlignment="1">
      <alignment/>
    </xf>
    <xf numFmtId="0" fontId="1" fillId="0" borderId="10" xfId="0" applyFont="1" applyFill="1" applyBorder="1" applyAlignment="1">
      <alignment/>
    </xf>
    <xf numFmtId="0" fontId="2" fillId="0" borderId="17" xfId="0" applyFont="1" applyFill="1" applyBorder="1" applyAlignment="1">
      <alignment horizontal="left"/>
    </xf>
    <xf numFmtId="0" fontId="2" fillId="0" borderId="18" xfId="0" applyFont="1" applyFill="1" applyBorder="1" applyAlignment="1">
      <alignment horizontal="left"/>
    </xf>
    <xf numFmtId="0" fontId="2" fillId="0" borderId="19" xfId="0" applyFont="1" applyFill="1" applyBorder="1" applyAlignment="1">
      <alignment horizontal="left"/>
    </xf>
    <xf numFmtId="49" fontId="2" fillId="0" borderId="10" xfId="0" applyNumberFormat="1" applyFont="1" applyFill="1" applyBorder="1" applyAlignment="1">
      <alignment/>
    </xf>
    <xf numFmtId="49" fontId="2" fillId="0" borderId="17" xfId="0" applyNumberFormat="1" applyFont="1" applyFill="1" applyBorder="1" applyAlignment="1">
      <alignment horizontal="left" wrapText="1"/>
    </xf>
    <xf numFmtId="49" fontId="2" fillId="0" borderId="18" xfId="0" applyNumberFormat="1" applyFont="1" applyFill="1" applyBorder="1" applyAlignment="1">
      <alignment horizontal="left" wrapText="1"/>
    </xf>
    <xf numFmtId="49" fontId="2" fillId="0" borderId="19" xfId="0" applyNumberFormat="1" applyFont="1" applyFill="1" applyBorder="1" applyAlignment="1">
      <alignment horizontal="left" wrapText="1"/>
    </xf>
    <xf numFmtId="49" fontId="0" fillId="0" borderId="50" xfId="0" applyNumberFormat="1" applyFill="1" applyBorder="1" applyAlignment="1">
      <alignment horizontal="center"/>
    </xf>
    <xf numFmtId="49" fontId="1" fillId="0" borderId="0" xfId="0" applyNumberFormat="1" applyFont="1" applyFill="1" applyAlignment="1">
      <alignment horizontal="center"/>
    </xf>
    <xf numFmtId="3" fontId="2" fillId="0" borderId="10" xfId="0" applyNumberFormat="1" applyFont="1" applyFill="1" applyBorder="1" applyAlignment="1">
      <alignment horizontal="center" vertical="center"/>
    </xf>
    <xf numFmtId="0" fontId="2" fillId="0" borderId="17" xfId="0" applyNumberFormat="1" applyFont="1" applyFill="1" applyBorder="1" applyAlignment="1">
      <alignment horizontal="left" wrapText="1"/>
    </xf>
    <xf numFmtId="0" fontId="2" fillId="0" borderId="18" xfId="0" applyNumberFormat="1" applyFont="1" applyFill="1" applyBorder="1" applyAlignment="1">
      <alignment horizontal="left" wrapText="1"/>
    </xf>
    <xf numFmtId="0" fontId="2" fillId="0" borderId="19" xfId="0" applyNumberFormat="1" applyFont="1" applyFill="1" applyBorder="1" applyAlignment="1">
      <alignment horizontal="left" wrapText="1"/>
    </xf>
    <xf numFmtId="2" fontId="2" fillId="0" borderId="17" xfId="0" applyNumberFormat="1" applyFont="1" applyFill="1" applyBorder="1" applyAlignment="1">
      <alignment horizontal="left" wrapText="1"/>
    </xf>
    <xf numFmtId="2" fontId="2" fillId="0" borderId="18" xfId="0" applyNumberFormat="1" applyFont="1" applyFill="1" applyBorder="1" applyAlignment="1">
      <alignment horizontal="left" wrapText="1"/>
    </xf>
    <xf numFmtId="2" fontId="2" fillId="0" borderId="19" xfId="0" applyNumberFormat="1" applyFont="1" applyFill="1" applyBorder="1" applyAlignment="1">
      <alignment horizontal="left" wrapText="1"/>
    </xf>
    <xf numFmtId="0" fontId="1" fillId="0" borderId="0" xfId="0" applyFont="1" applyFill="1" applyAlignment="1">
      <alignment horizontal="center"/>
    </xf>
    <xf numFmtId="0" fontId="0" fillId="0" borderId="0" xfId="0" applyFill="1" applyAlignment="1">
      <alignment horizontal="center"/>
    </xf>
    <xf numFmtId="49" fontId="0" fillId="0" borderId="10" xfId="0" applyNumberFormat="1" applyFill="1" applyBorder="1" applyAlignment="1">
      <alignment horizontal="center" vertical="center"/>
    </xf>
    <xf numFmtId="0" fontId="0" fillId="0" borderId="10" xfId="0" applyFill="1" applyBorder="1" applyAlignment="1">
      <alignment/>
    </xf>
    <xf numFmtId="0" fontId="2" fillId="0" borderId="17" xfId="0" applyFont="1" applyFill="1" applyBorder="1" applyAlignment="1">
      <alignment horizontal="center" wrapText="1"/>
    </xf>
    <xf numFmtId="0" fontId="2" fillId="0" borderId="18" xfId="0" applyFont="1" applyFill="1" applyBorder="1" applyAlignment="1">
      <alignment horizontal="center" wrapText="1"/>
    </xf>
    <xf numFmtId="0" fontId="2" fillId="0" borderId="19" xfId="0" applyFont="1" applyFill="1" applyBorder="1" applyAlignment="1">
      <alignment horizontal="center" wrapText="1"/>
    </xf>
    <xf numFmtId="0" fontId="2" fillId="0" borderId="0" xfId="0" applyFont="1" applyFill="1" applyAlignment="1">
      <alignment vertical="center"/>
    </xf>
    <xf numFmtId="1" fontId="11" fillId="0" borderId="0" xfId="0" applyNumberFormat="1" applyFont="1" applyFill="1" applyBorder="1" applyAlignment="1">
      <alignment horizontal="center" vertical="center"/>
    </xf>
    <xf numFmtId="0" fontId="11" fillId="0" borderId="0" xfId="0" applyNumberFormat="1" applyFont="1" applyFill="1" applyBorder="1" applyAlignment="1">
      <alignment horizontal="left" vertical="center" wrapText="1"/>
    </xf>
    <xf numFmtId="0" fontId="11" fillId="0" borderId="0" xfId="0" applyFont="1" applyFill="1" applyBorder="1" applyAlignment="1">
      <alignment horizontal="center" vertical="center"/>
    </xf>
    <xf numFmtId="0" fontId="2" fillId="0" borderId="0" xfId="0" applyFont="1" applyFill="1" applyBorder="1" applyAlignment="1">
      <alignment wrapText="1"/>
    </xf>
    <xf numFmtId="0" fontId="2" fillId="0" borderId="0" xfId="0" applyFont="1" applyFill="1" applyAlignment="1">
      <alignment horizontal="left" wrapText="1"/>
    </xf>
    <xf numFmtId="0" fontId="3" fillId="0" borderId="0" xfId="0" applyFont="1" applyFill="1" applyBorder="1" applyAlignment="1">
      <alignment horizontal="center"/>
    </xf>
    <xf numFmtId="0" fontId="2" fillId="0" borderId="11"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Alignment="1">
      <alignment/>
    </xf>
    <xf numFmtId="0" fontId="3" fillId="0" borderId="0" xfId="0" applyFont="1" applyFill="1" applyAlignment="1">
      <alignment horizontal="center"/>
    </xf>
    <xf numFmtId="0" fontId="2" fillId="0" borderId="11" xfId="0" applyFont="1" applyFill="1" applyBorder="1" applyAlignment="1">
      <alignment/>
    </xf>
    <xf numFmtId="0" fontId="2" fillId="0" borderId="0" xfId="0" applyFont="1" applyFill="1" applyBorder="1" applyAlignment="1">
      <alignment horizontal="center" vertical="center" wrapText="1"/>
    </xf>
    <xf numFmtId="4" fontId="2" fillId="0" borderId="0"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R438"/>
  <sheetViews>
    <sheetView tabSelected="1" view="pageBreakPreview" zoomScale="60" workbookViewId="0" topLeftCell="A286">
      <selection activeCell="B253" sqref="B253:R253"/>
    </sheetView>
  </sheetViews>
  <sheetFormatPr defaultColWidth="9.140625" defaultRowHeight="12.75"/>
  <cols>
    <col min="1" max="1" width="3.421875" style="0" customWidth="1"/>
    <col min="2" max="2" width="9.28125" style="4" bestFit="1" customWidth="1"/>
    <col min="3" max="3" width="13.00390625" style="4" customWidth="1"/>
    <col min="4" max="4" width="15.421875" style="4" customWidth="1"/>
    <col min="5" max="5" width="15.8515625" style="4" customWidth="1"/>
    <col min="6" max="6" width="9.140625" style="4" customWidth="1"/>
    <col min="7" max="7" width="10.00390625" style="4" customWidth="1"/>
    <col min="8" max="8" width="9.8515625" style="4" customWidth="1"/>
    <col min="9" max="9" width="16.57421875" style="4" customWidth="1"/>
    <col min="10" max="10" width="15.421875" style="4" customWidth="1"/>
    <col min="11" max="11" width="16.28125" style="4" customWidth="1"/>
    <col min="12" max="12" width="18.140625" style="4" customWidth="1"/>
    <col min="13" max="13" width="15.421875" style="4" customWidth="1"/>
    <col min="14" max="14" width="16.00390625" style="4" customWidth="1"/>
    <col min="15" max="15" width="15.421875" style="4" customWidth="1"/>
    <col min="16" max="16" width="16.57421875" style="4" customWidth="1"/>
    <col min="17" max="17" width="16.00390625" style="4" customWidth="1"/>
    <col min="18" max="18" width="14.57421875" style="4" customWidth="1"/>
  </cols>
  <sheetData>
    <row r="1" spans="14:18" ht="86.25" customHeight="1">
      <c r="N1" s="50" t="s">
        <v>40</v>
      </c>
      <c r="O1" s="51"/>
      <c r="P1" s="51"/>
      <c r="Q1" s="51"/>
      <c r="R1" s="51"/>
    </row>
    <row r="2" spans="2:18" ht="15.75">
      <c r="B2" s="34" t="s">
        <v>0</v>
      </c>
      <c r="C2" s="34"/>
      <c r="D2" s="34"/>
      <c r="E2" s="34"/>
      <c r="F2" s="34"/>
      <c r="G2" s="34"/>
      <c r="H2" s="34"/>
      <c r="I2" s="34"/>
      <c r="J2" s="34"/>
      <c r="K2" s="34"/>
      <c r="L2" s="34"/>
      <c r="M2" s="34"/>
      <c r="N2" s="34"/>
      <c r="O2" s="34"/>
      <c r="P2" s="34"/>
      <c r="Q2" s="34"/>
      <c r="R2" s="34"/>
    </row>
    <row r="3" spans="2:18" ht="15.75">
      <c r="B3" s="34" t="s">
        <v>140</v>
      </c>
      <c r="C3" s="34"/>
      <c r="D3" s="34"/>
      <c r="E3" s="34"/>
      <c r="F3" s="34"/>
      <c r="G3" s="34"/>
      <c r="H3" s="34"/>
      <c r="I3" s="34"/>
      <c r="J3" s="34"/>
      <c r="K3" s="34"/>
      <c r="L3" s="34"/>
      <c r="M3" s="34"/>
      <c r="N3" s="34"/>
      <c r="O3" s="34"/>
      <c r="P3" s="34"/>
      <c r="Q3" s="34"/>
      <c r="R3" s="34"/>
    </row>
    <row r="4" spans="2:16" ht="29.25" customHeight="1">
      <c r="B4" s="3"/>
      <c r="C4" s="3"/>
      <c r="D4" s="3"/>
      <c r="E4" s="3"/>
      <c r="F4" s="3"/>
      <c r="G4" s="3"/>
      <c r="H4" s="3"/>
      <c r="I4" s="3"/>
      <c r="J4" s="3"/>
      <c r="K4" s="3"/>
      <c r="L4" s="3"/>
      <c r="M4" s="3"/>
      <c r="N4" s="3"/>
      <c r="O4" s="3"/>
      <c r="P4" s="3"/>
    </row>
    <row r="5" spans="2:16" ht="18.75" customHeight="1">
      <c r="B5" s="1" t="s">
        <v>29</v>
      </c>
      <c r="C5" s="5"/>
      <c r="D5" s="5" t="s">
        <v>1</v>
      </c>
      <c r="E5" s="3"/>
      <c r="F5" s="3"/>
      <c r="G5" s="3"/>
      <c r="H5" s="3"/>
      <c r="I5" s="3"/>
      <c r="J5" s="3"/>
      <c r="K5" s="3"/>
      <c r="L5" s="3"/>
      <c r="M5" s="3"/>
      <c r="N5" s="3"/>
      <c r="O5" s="3"/>
      <c r="P5" s="3"/>
    </row>
    <row r="6" spans="2:16" ht="15.75">
      <c r="B6" s="6" t="s">
        <v>2</v>
      </c>
      <c r="C6" s="7"/>
      <c r="D6" s="3" t="s">
        <v>3</v>
      </c>
      <c r="E6" s="3"/>
      <c r="F6" s="3"/>
      <c r="G6" s="3"/>
      <c r="H6" s="3"/>
      <c r="I6" s="3"/>
      <c r="J6" s="3"/>
      <c r="K6" s="3"/>
      <c r="L6" s="3"/>
      <c r="M6" s="3"/>
      <c r="N6" s="3"/>
      <c r="O6" s="3"/>
      <c r="P6" s="3"/>
    </row>
    <row r="7" spans="2:16" ht="18.75" customHeight="1">
      <c r="B7" s="3"/>
      <c r="C7" s="3"/>
      <c r="D7" s="3"/>
      <c r="E7" s="3"/>
      <c r="F7" s="3"/>
      <c r="G7" s="3"/>
      <c r="H7" s="3"/>
      <c r="I7" s="3"/>
      <c r="J7" s="3"/>
      <c r="K7" s="3"/>
      <c r="L7" s="3"/>
      <c r="M7" s="3"/>
      <c r="N7" s="3"/>
      <c r="O7" s="3"/>
      <c r="P7" s="3"/>
    </row>
    <row r="8" spans="2:16" ht="23.25" customHeight="1">
      <c r="B8" s="1" t="s">
        <v>30</v>
      </c>
      <c r="C8" s="5"/>
      <c r="D8" s="35" t="s">
        <v>1</v>
      </c>
      <c r="E8" s="35"/>
      <c r="F8" s="35"/>
      <c r="G8" s="35"/>
      <c r="H8" s="35"/>
      <c r="I8" s="35"/>
      <c r="J8" s="35"/>
      <c r="K8" s="35"/>
      <c r="L8" s="35"/>
      <c r="M8" s="35"/>
      <c r="N8" s="35"/>
      <c r="O8" s="35"/>
      <c r="P8" s="3"/>
    </row>
    <row r="9" spans="2:16" ht="27" customHeight="1">
      <c r="B9" s="7" t="s">
        <v>4</v>
      </c>
      <c r="C9" s="7"/>
      <c r="D9" s="7" t="s">
        <v>5</v>
      </c>
      <c r="E9" s="7"/>
      <c r="F9" s="7"/>
      <c r="G9" s="7"/>
      <c r="H9" s="7"/>
      <c r="I9" s="3"/>
      <c r="J9" s="3"/>
      <c r="K9" s="3"/>
      <c r="L9" s="3"/>
      <c r="M9" s="3"/>
      <c r="N9" s="3"/>
      <c r="O9" s="3"/>
      <c r="P9" s="3"/>
    </row>
    <row r="10" spans="2:18" ht="18.75" customHeight="1">
      <c r="B10" s="52"/>
      <c r="C10" s="53"/>
      <c r="D10" s="53"/>
      <c r="E10" s="3"/>
      <c r="F10" s="54"/>
      <c r="G10" s="54"/>
      <c r="H10" s="3"/>
      <c r="I10" s="55"/>
      <c r="J10" s="55"/>
      <c r="K10" s="55"/>
      <c r="L10" s="55"/>
      <c r="M10" s="55"/>
      <c r="N10" s="55"/>
      <c r="O10" s="55"/>
      <c r="P10" s="55"/>
      <c r="Q10" s="55"/>
      <c r="R10" s="55"/>
    </row>
    <row r="11" spans="2:16" ht="15.75">
      <c r="B11" s="1" t="s">
        <v>81</v>
      </c>
      <c r="C11" s="3"/>
      <c r="D11" s="13" t="s">
        <v>82</v>
      </c>
      <c r="E11" s="11"/>
      <c r="F11" s="11"/>
      <c r="G11" s="11"/>
      <c r="H11" s="11"/>
      <c r="I11" s="11"/>
      <c r="J11" s="10"/>
      <c r="K11" s="10"/>
      <c r="L11" s="10"/>
      <c r="M11" s="10"/>
      <c r="N11" s="10"/>
      <c r="O11" s="3"/>
      <c r="P11" s="3"/>
    </row>
    <row r="12" spans="2:16" ht="15.75">
      <c r="B12" s="7" t="s">
        <v>4</v>
      </c>
      <c r="C12" s="3"/>
      <c r="D12" s="8" t="s">
        <v>31</v>
      </c>
      <c r="E12" s="3"/>
      <c r="F12" s="3"/>
      <c r="G12" s="3"/>
      <c r="H12" s="3"/>
      <c r="I12" s="3"/>
      <c r="J12" s="3"/>
      <c r="K12" s="3"/>
      <c r="L12" s="3"/>
      <c r="M12" s="3"/>
      <c r="N12" s="3"/>
      <c r="O12" s="3"/>
      <c r="P12" s="3"/>
    </row>
    <row r="13" spans="2:18" ht="24" customHeight="1">
      <c r="B13" s="56" t="s">
        <v>45</v>
      </c>
      <c r="C13" s="56"/>
      <c r="D13" s="56"/>
      <c r="E13" s="56"/>
      <c r="F13" s="56"/>
      <c r="G13" s="56"/>
      <c r="H13" s="56"/>
      <c r="I13" s="56"/>
      <c r="J13" s="56"/>
      <c r="K13" s="56"/>
      <c r="L13" s="56"/>
      <c r="M13" s="56"/>
      <c r="N13" s="56"/>
      <c r="O13" s="56"/>
      <c r="P13" s="56"/>
      <c r="Q13" s="56"/>
      <c r="R13" s="57"/>
    </row>
    <row r="14" spans="2:18" ht="18.75">
      <c r="B14" s="58"/>
      <c r="C14" s="58"/>
      <c r="D14" s="58"/>
      <c r="E14" s="58"/>
      <c r="F14" s="58"/>
      <c r="G14" s="58"/>
      <c r="H14" s="58"/>
      <c r="I14" s="58"/>
      <c r="J14" s="58"/>
      <c r="K14" s="58"/>
      <c r="L14" s="58"/>
      <c r="M14" s="58"/>
      <c r="N14" s="58"/>
      <c r="O14" s="58"/>
      <c r="P14" s="58"/>
      <c r="Q14" s="58"/>
      <c r="R14" s="57"/>
    </row>
    <row r="15" spans="2:18" ht="18.75">
      <c r="B15" s="59" t="s">
        <v>9</v>
      </c>
      <c r="C15" s="59"/>
      <c r="D15" s="60" t="s">
        <v>41</v>
      </c>
      <c r="E15" s="60"/>
      <c r="F15" s="60"/>
      <c r="G15" s="60"/>
      <c r="H15" s="60"/>
      <c r="I15" s="60"/>
      <c r="J15" s="60"/>
      <c r="K15" s="60"/>
      <c r="L15" s="60"/>
      <c r="M15" s="60"/>
      <c r="N15" s="60"/>
      <c r="O15" s="60"/>
      <c r="P15" s="60"/>
      <c r="Q15" s="60"/>
      <c r="R15" s="60"/>
    </row>
    <row r="16" spans="2:18" ht="29.25" customHeight="1">
      <c r="B16" s="59">
        <v>1</v>
      </c>
      <c r="C16" s="59"/>
      <c r="D16" s="61" t="s">
        <v>92</v>
      </c>
      <c r="E16" s="61"/>
      <c r="F16" s="61"/>
      <c r="G16" s="61"/>
      <c r="H16" s="61"/>
      <c r="I16" s="61"/>
      <c r="J16" s="61"/>
      <c r="K16" s="61"/>
      <c r="L16" s="61"/>
      <c r="M16" s="61"/>
      <c r="N16" s="61"/>
      <c r="O16" s="61"/>
      <c r="P16" s="61"/>
      <c r="Q16" s="61"/>
      <c r="R16" s="61"/>
    </row>
    <row r="17" spans="2:18" ht="54.75" customHeight="1">
      <c r="B17" s="59">
        <v>2</v>
      </c>
      <c r="C17" s="59"/>
      <c r="D17" s="61" t="s">
        <v>83</v>
      </c>
      <c r="E17" s="61"/>
      <c r="F17" s="61"/>
      <c r="G17" s="61"/>
      <c r="H17" s="61"/>
      <c r="I17" s="61"/>
      <c r="J17" s="61"/>
      <c r="K17" s="61"/>
      <c r="L17" s="61"/>
      <c r="M17" s="61"/>
      <c r="N17" s="61"/>
      <c r="O17" s="61"/>
      <c r="P17" s="61"/>
      <c r="Q17" s="61"/>
      <c r="R17" s="61"/>
    </row>
    <row r="18" spans="2:18" ht="51.75" customHeight="1">
      <c r="B18" s="62">
        <v>3</v>
      </c>
      <c r="C18" s="63"/>
      <c r="D18" s="61" t="s">
        <v>84</v>
      </c>
      <c r="E18" s="61"/>
      <c r="F18" s="61"/>
      <c r="G18" s="61"/>
      <c r="H18" s="61"/>
      <c r="I18" s="61"/>
      <c r="J18" s="61"/>
      <c r="K18" s="61"/>
      <c r="L18" s="61"/>
      <c r="M18" s="61"/>
      <c r="N18" s="61"/>
      <c r="O18" s="61"/>
      <c r="P18" s="61"/>
      <c r="Q18" s="61"/>
      <c r="R18" s="61"/>
    </row>
    <row r="19" spans="2:18" ht="37.5" customHeight="1">
      <c r="B19" s="62">
        <v>4</v>
      </c>
      <c r="C19" s="63"/>
      <c r="D19" s="61" t="s">
        <v>94</v>
      </c>
      <c r="E19" s="61"/>
      <c r="F19" s="61"/>
      <c r="G19" s="61"/>
      <c r="H19" s="61"/>
      <c r="I19" s="61"/>
      <c r="J19" s="61"/>
      <c r="K19" s="61"/>
      <c r="L19" s="61"/>
      <c r="M19" s="61"/>
      <c r="N19" s="61"/>
      <c r="O19" s="61"/>
      <c r="P19" s="61"/>
      <c r="Q19" s="61"/>
      <c r="R19" s="61"/>
    </row>
    <row r="20" spans="2:18" ht="54.75" customHeight="1">
      <c r="B20" s="62">
        <v>5</v>
      </c>
      <c r="C20" s="63"/>
      <c r="D20" s="61" t="s">
        <v>95</v>
      </c>
      <c r="E20" s="61"/>
      <c r="F20" s="61"/>
      <c r="G20" s="61"/>
      <c r="H20" s="61"/>
      <c r="I20" s="61"/>
      <c r="J20" s="61"/>
      <c r="K20" s="61"/>
      <c r="L20" s="61"/>
      <c r="M20" s="61"/>
      <c r="N20" s="61"/>
      <c r="O20" s="61"/>
      <c r="P20" s="61"/>
      <c r="Q20" s="61"/>
      <c r="R20" s="61"/>
    </row>
    <row r="21" spans="2:18" ht="54.75" customHeight="1">
      <c r="B21" s="62">
        <v>6</v>
      </c>
      <c r="C21" s="63"/>
      <c r="D21" s="61" t="s">
        <v>85</v>
      </c>
      <c r="E21" s="61"/>
      <c r="F21" s="61"/>
      <c r="G21" s="61"/>
      <c r="H21" s="61"/>
      <c r="I21" s="61"/>
      <c r="J21" s="61"/>
      <c r="K21" s="61"/>
      <c r="L21" s="61"/>
      <c r="M21" s="61"/>
      <c r="N21" s="61"/>
      <c r="O21" s="61"/>
      <c r="P21" s="61"/>
      <c r="Q21" s="61"/>
      <c r="R21" s="61"/>
    </row>
    <row r="22" spans="2:18" ht="42.75" customHeight="1">
      <c r="B22" s="62">
        <v>7</v>
      </c>
      <c r="C22" s="63"/>
      <c r="D22" s="64" t="s">
        <v>141</v>
      </c>
      <c r="E22" s="65"/>
      <c r="F22" s="65"/>
      <c r="G22" s="65"/>
      <c r="H22" s="65"/>
      <c r="I22" s="65"/>
      <c r="J22" s="65"/>
      <c r="K22" s="65"/>
      <c r="L22" s="65"/>
      <c r="M22" s="65"/>
      <c r="N22" s="65"/>
      <c r="O22" s="65"/>
      <c r="P22" s="65"/>
      <c r="Q22" s="65"/>
      <c r="R22" s="66"/>
    </row>
    <row r="23" spans="2:18" ht="81.75" customHeight="1">
      <c r="B23" s="59">
        <v>8</v>
      </c>
      <c r="C23" s="59"/>
      <c r="D23" s="61" t="s">
        <v>142</v>
      </c>
      <c r="E23" s="61"/>
      <c r="F23" s="61"/>
      <c r="G23" s="61"/>
      <c r="H23" s="61"/>
      <c r="I23" s="61"/>
      <c r="J23" s="61"/>
      <c r="K23" s="61"/>
      <c r="L23" s="61"/>
      <c r="M23" s="61"/>
      <c r="N23" s="61"/>
      <c r="O23" s="61"/>
      <c r="P23" s="61"/>
      <c r="Q23" s="61"/>
      <c r="R23" s="61"/>
    </row>
    <row r="24" spans="2:18" ht="63" customHeight="1">
      <c r="B24" s="59">
        <v>9</v>
      </c>
      <c r="C24" s="59"/>
      <c r="D24" s="61" t="s">
        <v>143</v>
      </c>
      <c r="E24" s="61"/>
      <c r="F24" s="61"/>
      <c r="G24" s="61"/>
      <c r="H24" s="61"/>
      <c r="I24" s="61"/>
      <c r="J24" s="61"/>
      <c r="K24" s="61"/>
      <c r="L24" s="61"/>
      <c r="M24" s="61"/>
      <c r="N24" s="61"/>
      <c r="O24" s="61"/>
      <c r="P24" s="61"/>
      <c r="Q24" s="61"/>
      <c r="R24" s="61"/>
    </row>
    <row r="25" spans="2:18" ht="21.75" customHeight="1">
      <c r="B25" s="67"/>
      <c r="C25" s="67"/>
      <c r="D25" s="68"/>
      <c r="E25" s="68"/>
      <c r="F25" s="68"/>
      <c r="G25" s="68"/>
      <c r="H25" s="68"/>
      <c r="I25" s="68"/>
      <c r="J25" s="68"/>
      <c r="K25" s="68"/>
      <c r="L25" s="68"/>
      <c r="M25" s="68"/>
      <c r="N25" s="68"/>
      <c r="O25" s="68"/>
      <c r="P25" s="68"/>
      <c r="Q25" s="68"/>
      <c r="R25" s="68"/>
    </row>
    <row r="26" spans="2:18" ht="14.25" customHeight="1">
      <c r="B26" s="67"/>
      <c r="C26" s="67"/>
      <c r="D26" s="68"/>
      <c r="E26" s="68"/>
      <c r="F26" s="68"/>
      <c r="G26" s="68"/>
      <c r="H26" s="68"/>
      <c r="I26" s="68"/>
      <c r="J26" s="68"/>
      <c r="K26" s="68"/>
      <c r="L26" s="68"/>
      <c r="M26" s="68"/>
      <c r="N26" s="68"/>
      <c r="O26" s="68"/>
      <c r="P26" s="68"/>
      <c r="Q26" s="68"/>
      <c r="R26" s="68"/>
    </row>
    <row r="27" spans="2:18" ht="45.75" customHeight="1" hidden="1">
      <c r="B27" s="67"/>
      <c r="C27" s="67"/>
      <c r="D27" s="68"/>
      <c r="E27" s="68"/>
      <c r="F27" s="68"/>
      <c r="G27" s="68"/>
      <c r="H27" s="68"/>
      <c r="I27" s="68"/>
      <c r="J27" s="68"/>
      <c r="K27" s="68"/>
      <c r="L27" s="68"/>
      <c r="M27" s="68"/>
      <c r="N27" s="68"/>
      <c r="O27" s="68"/>
      <c r="P27" s="68"/>
      <c r="Q27" s="68"/>
      <c r="R27" s="68"/>
    </row>
    <row r="28" ht="54" customHeight="1" hidden="1"/>
    <row r="29" spans="2:18" ht="42.75" customHeight="1">
      <c r="B29" s="69" t="s">
        <v>46</v>
      </c>
      <c r="C29" s="70" t="s">
        <v>42</v>
      </c>
      <c r="D29" s="70"/>
      <c r="E29" s="70"/>
      <c r="F29" s="70"/>
      <c r="G29" s="70"/>
      <c r="H29" s="70"/>
      <c r="I29" s="70"/>
      <c r="J29" s="70"/>
      <c r="K29" s="70"/>
      <c r="L29" s="70"/>
      <c r="M29" s="70"/>
      <c r="N29" s="70"/>
      <c r="O29" s="70"/>
      <c r="P29" s="70"/>
      <c r="Q29" s="70"/>
      <c r="R29" s="70"/>
    </row>
    <row r="30" spans="2:18" ht="395.25" customHeight="1">
      <c r="B30" s="71" t="s">
        <v>351</v>
      </c>
      <c r="C30" s="71"/>
      <c r="D30" s="71"/>
      <c r="E30" s="71"/>
      <c r="F30" s="71"/>
      <c r="G30" s="71"/>
      <c r="H30" s="71"/>
      <c r="I30" s="71"/>
      <c r="J30" s="71"/>
      <c r="K30" s="71"/>
      <c r="L30" s="71"/>
      <c r="M30" s="71"/>
      <c r="N30" s="71"/>
      <c r="O30" s="71"/>
      <c r="P30" s="71"/>
      <c r="Q30" s="71"/>
      <c r="R30" s="71"/>
    </row>
    <row r="31" spans="2:18" ht="18.75">
      <c r="B31" s="69" t="s">
        <v>47</v>
      </c>
      <c r="C31" s="69" t="s">
        <v>43</v>
      </c>
      <c r="D31" s="72"/>
      <c r="E31" s="72"/>
      <c r="F31" s="72"/>
      <c r="G31" s="72"/>
      <c r="H31" s="72"/>
      <c r="I31" s="72"/>
      <c r="J31" s="72"/>
      <c r="K31" s="72"/>
      <c r="L31" s="72"/>
      <c r="M31" s="72"/>
      <c r="N31" s="72"/>
      <c r="O31" s="72"/>
      <c r="P31" s="72"/>
      <c r="Q31" s="72"/>
      <c r="R31" s="72"/>
    </row>
    <row r="32" spans="2:18" ht="18.75">
      <c r="B32" s="69"/>
      <c r="C32" s="69"/>
      <c r="D32" s="72"/>
      <c r="E32" s="72"/>
      <c r="F32" s="72"/>
      <c r="G32" s="72"/>
      <c r="H32" s="72"/>
      <c r="I32" s="72"/>
      <c r="J32" s="72"/>
      <c r="K32" s="72"/>
      <c r="L32" s="72"/>
      <c r="M32" s="72"/>
      <c r="N32" s="72"/>
      <c r="O32" s="72"/>
      <c r="P32" s="72"/>
      <c r="Q32" s="72"/>
      <c r="R32" s="72"/>
    </row>
    <row r="33" spans="2:18" ht="16.5">
      <c r="B33" s="73" t="s">
        <v>9</v>
      </c>
      <c r="C33" s="73"/>
      <c r="D33" s="73"/>
      <c r="E33" s="73" t="s">
        <v>44</v>
      </c>
      <c r="F33" s="73"/>
      <c r="G33" s="73"/>
      <c r="H33" s="73"/>
      <c r="I33" s="73"/>
      <c r="J33" s="73"/>
      <c r="K33" s="73"/>
      <c r="L33" s="73"/>
      <c r="M33" s="73"/>
      <c r="N33" s="73"/>
      <c r="O33" s="73"/>
      <c r="P33" s="73"/>
      <c r="Q33" s="73"/>
      <c r="R33" s="73"/>
    </row>
    <row r="34" spans="2:18" ht="33.75" customHeight="1">
      <c r="B34" s="74">
        <v>1</v>
      </c>
      <c r="C34" s="74"/>
      <c r="D34" s="74"/>
      <c r="E34" s="75" t="s">
        <v>89</v>
      </c>
      <c r="F34" s="76"/>
      <c r="G34" s="76"/>
      <c r="H34" s="76"/>
      <c r="I34" s="76"/>
      <c r="J34" s="76"/>
      <c r="K34" s="76"/>
      <c r="L34" s="76"/>
      <c r="M34" s="76"/>
      <c r="N34" s="76"/>
      <c r="O34" s="76"/>
      <c r="P34" s="76"/>
      <c r="Q34" s="76"/>
      <c r="R34" s="77"/>
    </row>
    <row r="35" spans="2:18" ht="39.75" customHeight="1">
      <c r="B35" s="74">
        <v>2</v>
      </c>
      <c r="C35" s="74"/>
      <c r="D35" s="74"/>
      <c r="E35" s="75" t="s">
        <v>90</v>
      </c>
      <c r="F35" s="76"/>
      <c r="G35" s="76"/>
      <c r="H35" s="76"/>
      <c r="I35" s="76"/>
      <c r="J35" s="76"/>
      <c r="K35" s="76"/>
      <c r="L35" s="76"/>
      <c r="M35" s="76"/>
      <c r="N35" s="76"/>
      <c r="O35" s="76"/>
      <c r="P35" s="76"/>
      <c r="Q35" s="76"/>
      <c r="R35" s="77"/>
    </row>
    <row r="36" spans="2:18" ht="16.5">
      <c r="B36" s="74">
        <v>3</v>
      </c>
      <c r="C36" s="74"/>
      <c r="D36" s="74"/>
      <c r="E36" s="78" t="s">
        <v>86</v>
      </c>
      <c r="F36" s="79"/>
      <c r="G36" s="79"/>
      <c r="H36" s="79"/>
      <c r="I36" s="79"/>
      <c r="J36" s="79"/>
      <c r="K36" s="79"/>
      <c r="L36" s="79"/>
      <c r="M36" s="79"/>
      <c r="N36" s="79"/>
      <c r="O36" s="79"/>
      <c r="P36" s="79"/>
      <c r="Q36" s="79"/>
      <c r="R36" s="80"/>
    </row>
    <row r="37" spans="2:18" ht="33.75" customHeight="1">
      <c r="B37" s="74">
        <v>4</v>
      </c>
      <c r="C37" s="74"/>
      <c r="D37" s="74"/>
      <c r="E37" s="75" t="s">
        <v>87</v>
      </c>
      <c r="F37" s="76"/>
      <c r="G37" s="76"/>
      <c r="H37" s="76"/>
      <c r="I37" s="76"/>
      <c r="J37" s="76"/>
      <c r="K37" s="76"/>
      <c r="L37" s="76"/>
      <c r="M37" s="76"/>
      <c r="N37" s="76"/>
      <c r="O37" s="76"/>
      <c r="P37" s="76"/>
      <c r="Q37" s="76"/>
      <c r="R37" s="77"/>
    </row>
    <row r="38" spans="2:18" ht="30.75" customHeight="1">
      <c r="B38" s="74">
        <v>5</v>
      </c>
      <c r="C38" s="74"/>
      <c r="D38" s="74"/>
      <c r="E38" s="75" t="s">
        <v>96</v>
      </c>
      <c r="F38" s="76"/>
      <c r="G38" s="76"/>
      <c r="H38" s="76"/>
      <c r="I38" s="76"/>
      <c r="J38" s="76"/>
      <c r="K38" s="76"/>
      <c r="L38" s="76"/>
      <c r="M38" s="76"/>
      <c r="N38" s="76"/>
      <c r="O38" s="76"/>
      <c r="P38" s="76"/>
      <c r="Q38" s="76"/>
      <c r="R38" s="77"/>
    </row>
    <row r="39" spans="2:18" ht="36" customHeight="1">
      <c r="B39" s="74">
        <v>6</v>
      </c>
      <c r="C39" s="74"/>
      <c r="D39" s="74"/>
      <c r="E39" s="75" t="s">
        <v>85</v>
      </c>
      <c r="F39" s="76"/>
      <c r="G39" s="76"/>
      <c r="H39" s="76"/>
      <c r="I39" s="76"/>
      <c r="J39" s="76"/>
      <c r="K39" s="76"/>
      <c r="L39" s="76"/>
      <c r="M39" s="76"/>
      <c r="N39" s="76"/>
      <c r="O39" s="76"/>
      <c r="P39" s="76"/>
      <c r="Q39" s="76"/>
      <c r="R39" s="77"/>
    </row>
    <row r="40" spans="2:18" ht="33.75" customHeight="1">
      <c r="B40" s="74">
        <v>7</v>
      </c>
      <c r="C40" s="74"/>
      <c r="D40" s="74"/>
      <c r="E40" s="81" t="s">
        <v>144</v>
      </c>
      <c r="F40" s="82"/>
      <c r="G40" s="82"/>
      <c r="H40" s="82"/>
      <c r="I40" s="82"/>
      <c r="J40" s="82"/>
      <c r="K40" s="82"/>
      <c r="L40" s="82"/>
      <c r="M40" s="82"/>
      <c r="N40" s="82"/>
      <c r="O40" s="82"/>
      <c r="P40" s="82"/>
      <c r="Q40" s="82"/>
      <c r="R40" s="83"/>
    </row>
    <row r="41" spans="2:18" ht="20.25" customHeight="1">
      <c r="B41" s="74">
        <v>8</v>
      </c>
      <c r="C41" s="74"/>
      <c r="D41" s="74"/>
      <c r="E41" s="75" t="s">
        <v>145</v>
      </c>
      <c r="F41" s="76"/>
      <c r="G41" s="76"/>
      <c r="H41" s="76"/>
      <c r="I41" s="76"/>
      <c r="J41" s="76"/>
      <c r="K41" s="76"/>
      <c r="L41" s="76"/>
      <c r="M41" s="76"/>
      <c r="N41" s="76"/>
      <c r="O41" s="76"/>
      <c r="P41" s="76"/>
      <c r="Q41" s="76"/>
      <c r="R41" s="77"/>
    </row>
    <row r="42" spans="2:18" ht="24" customHeight="1">
      <c r="B42" s="74">
        <v>9</v>
      </c>
      <c r="C42" s="74"/>
      <c r="D42" s="74"/>
      <c r="E42" s="75" t="s">
        <v>146</v>
      </c>
      <c r="F42" s="76"/>
      <c r="G42" s="76"/>
      <c r="H42" s="76"/>
      <c r="I42" s="76"/>
      <c r="J42" s="76"/>
      <c r="K42" s="76"/>
      <c r="L42" s="76"/>
      <c r="M42" s="76"/>
      <c r="N42" s="76"/>
      <c r="O42" s="76"/>
      <c r="P42" s="76"/>
      <c r="Q42" s="76"/>
      <c r="R42" s="77"/>
    </row>
    <row r="43" spans="2:16" ht="18.75" customHeight="1">
      <c r="B43" s="3" t="s">
        <v>48</v>
      </c>
      <c r="C43" s="3"/>
      <c r="D43" s="3"/>
      <c r="E43" s="3"/>
      <c r="F43" s="3"/>
      <c r="G43" s="3"/>
      <c r="H43" s="3"/>
      <c r="I43" s="3"/>
      <c r="J43" s="3"/>
      <c r="K43" s="3"/>
      <c r="L43" s="3"/>
      <c r="M43" s="3"/>
      <c r="N43" s="3"/>
      <c r="O43" s="3"/>
      <c r="P43" s="3"/>
    </row>
    <row r="44" spans="2:16" ht="15.75">
      <c r="B44" s="3"/>
      <c r="C44" s="3"/>
      <c r="D44" s="3"/>
      <c r="E44" s="3"/>
      <c r="F44" s="3"/>
      <c r="G44" s="3"/>
      <c r="H44" s="3"/>
      <c r="I44" s="3"/>
      <c r="J44" s="3"/>
      <c r="K44" s="3"/>
      <c r="L44" s="3"/>
      <c r="M44" s="3"/>
      <c r="N44" s="3"/>
      <c r="O44" s="3"/>
      <c r="P44" s="84" t="s">
        <v>49</v>
      </c>
    </row>
    <row r="45" spans="2:17" ht="51.75" customHeight="1">
      <c r="B45" s="85" t="s">
        <v>9</v>
      </c>
      <c r="C45" s="36" t="s">
        <v>37</v>
      </c>
      <c r="D45" s="36"/>
      <c r="E45" s="36"/>
      <c r="F45" s="36"/>
      <c r="G45" s="36"/>
      <c r="H45" s="36"/>
      <c r="I45" s="86" t="s">
        <v>38</v>
      </c>
      <c r="J45" s="86"/>
      <c r="K45" s="86"/>
      <c r="L45" s="87" t="s">
        <v>50</v>
      </c>
      <c r="M45" s="87"/>
      <c r="N45" s="87"/>
      <c r="O45" s="87" t="s">
        <v>6</v>
      </c>
      <c r="P45" s="87"/>
      <c r="Q45" s="87"/>
    </row>
    <row r="46" spans="2:17" ht="12.75" customHeight="1">
      <c r="B46" s="88"/>
      <c r="C46" s="36"/>
      <c r="D46" s="36"/>
      <c r="E46" s="36"/>
      <c r="F46" s="36"/>
      <c r="G46" s="36"/>
      <c r="H46" s="36"/>
      <c r="I46" s="89" t="s">
        <v>7</v>
      </c>
      <c r="J46" s="90" t="s">
        <v>8</v>
      </c>
      <c r="K46" s="90" t="s">
        <v>36</v>
      </c>
      <c r="L46" s="90" t="s">
        <v>7</v>
      </c>
      <c r="M46" s="90" t="s">
        <v>8</v>
      </c>
      <c r="N46" s="90" t="s">
        <v>36</v>
      </c>
      <c r="O46" s="90" t="s">
        <v>7</v>
      </c>
      <c r="P46" s="90" t="s">
        <v>8</v>
      </c>
      <c r="Q46" s="90" t="s">
        <v>36</v>
      </c>
    </row>
    <row r="47" spans="2:17" ht="12.75" customHeight="1">
      <c r="B47" s="91"/>
      <c r="C47" s="36"/>
      <c r="D47" s="36"/>
      <c r="E47" s="36"/>
      <c r="F47" s="36"/>
      <c r="G47" s="36"/>
      <c r="H47" s="36"/>
      <c r="I47" s="89"/>
      <c r="J47" s="90"/>
      <c r="K47" s="90"/>
      <c r="L47" s="90"/>
      <c r="M47" s="90"/>
      <c r="N47" s="90"/>
      <c r="O47" s="90"/>
      <c r="P47" s="90"/>
      <c r="Q47" s="90"/>
    </row>
    <row r="48" spans="2:17" ht="20.25" customHeight="1">
      <c r="B48" s="92">
        <v>1</v>
      </c>
      <c r="C48" s="93">
        <v>2</v>
      </c>
      <c r="D48" s="94"/>
      <c r="E48" s="94"/>
      <c r="F48" s="94"/>
      <c r="G48" s="94"/>
      <c r="H48" s="95"/>
      <c r="I48" s="9">
        <v>3</v>
      </c>
      <c r="J48" s="9">
        <v>4</v>
      </c>
      <c r="K48" s="9">
        <v>5</v>
      </c>
      <c r="L48" s="9">
        <v>6</v>
      </c>
      <c r="M48" s="9">
        <v>7</v>
      </c>
      <c r="N48" s="9">
        <v>8</v>
      </c>
      <c r="O48" s="9">
        <v>9</v>
      </c>
      <c r="P48" s="9">
        <v>10</v>
      </c>
      <c r="Q48" s="9">
        <v>11</v>
      </c>
    </row>
    <row r="49" spans="2:17" ht="15.75">
      <c r="B49" s="9">
        <v>2</v>
      </c>
      <c r="C49" s="96"/>
      <c r="D49" s="96"/>
      <c r="E49" s="96"/>
      <c r="F49" s="96"/>
      <c r="G49" s="96"/>
      <c r="H49" s="96"/>
      <c r="I49" s="16"/>
      <c r="J49" s="16"/>
      <c r="K49" s="16"/>
      <c r="L49" s="16"/>
      <c r="M49" s="16"/>
      <c r="N49" s="16"/>
      <c r="O49" s="16"/>
      <c r="P49" s="16"/>
      <c r="Q49" s="16"/>
    </row>
    <row r="50" spans="2:18" ht="20.25" customHeight="1">
      <c r="B50" s="36" t="s">
        <v>28</v>
      </c>
      <c r="C50" s="36"/>
      <c r="D50" s="36"/>
      <c r="E50" s="36"/>
      <c r="F50" s="36"/>
      <c r="G50" s="36"/>
      <c r="H50" s="36"/>
      <c r="I50" s="16"/>
      <c r="J50" s="16"/>
      <c r="K50" s="16"/>
      <c r="L50" s="16"/>
      <c r="M50" s="16"/>
      <c r="N50" s="16"/>
      <c r="O50" s="16"/>
      <c r="P50" s="16"/>
      <c r="Q50" s="16"/>
      <c r="R50" s="48"/>
    </row>
    <row r="51" spans="2:18" ht="20.25" customHeight="1">
      <c r="B51" s="344"/>
      <c r="C51" s="344"/>
      <c r="D51" s="344"/>
      <c r="E51" s="344"/>
      <c r="F51" s="344"/>
      <c r="G51" s="344"/>
      <c r="H51" s="344"/>
      <c r="I51" s="345"/>
      <c r="J51" s="345"/>
      <c r="K51" s="345"/>
      <c r="L51" s="345"/>
      <c r="M51" s="345"/>
      <c r="N51" s="345"/>
      <c r="O51" s="345"/>
      <c r="P51" s="345"/>
      <c r="Q51" s="345"/>
      <c r="R51" s="48"/>
    </row>
    <row r="52" spans="2:18" s="2" customFormat="1" ht="15.75">
      <c r="B52" s="3" t="s">
        <v>51</v>
      </c>
      <c r="C52" s="3"/>
      <c r="D52" s="3"/>
      <c r="E52" s="3"/>
      <c r="F52" s="3"/>
      <c r="G52" s="3"/>
      <c r="H52" s="3"/>
      <c r="I52" s="3"/>
      <c r="J52" s="3"/>
      <c r="K52" s="3"/>
      <c r="L52" s="3"/>
      <c r="M52" s="3"/>
      <c r="N52" s="3"/>
      <c r="O52" s="3"/>
      <c r="P52" s="3"/>
      <c r="Q52" s="49"/>
      <c r="R52" s="49"/>
    </row>
    <row r="53" spans="2:18" s="2" customFormat="1" ht="16.5" customHeight="1">
      <c r="B53" s="3"/>
      <c r="C53" s="3"/>
      <c r="D53" s="3"/>
      <c r="E53" s="3"/>
      <c r="F53" s="3"/>
      <c r="G53" s="3"/>
      <c r="H53" s="3"/>
      <c r="I53" s="3"/>
      <c r="J53" s="3"/>
      <c r="K53" s="3"/>
      <c r="L53" s="3"/>
      <c r="M53" s="3"/>
      <c r="N53" s="3"/>
      <c r="O53" s="3"/>
      <c r="P53" s="84" t="s">
        <v>49</v>
      </c>
      <c r="Q53" s="49"/>
      <c r="R53" s="49"/>
    </row>
    <row r="54" spans="2:18" s="2" customFormat="1" ht="16.5" customHeight="1">
      <c r="B54" s="85" t="s">
        <v>9</v>
      </c>
      <c r="C54" s="36" t="s">
        <v>52</v>
      </c>
      <c r="D54" s="36"/>
      <c r="E54" s="36"/>
      <c r="F54" s="36"/>
      <c r="G54" s="36"/>
      <c r="H54" s="36"/>
      <c r="I54" s="86" t="s">
        <v>38</v>
      </c>
      <c r="J54" s="86"/>
      <c r="K54" s="86"/>
      <c r="L54" s="87" t="s">
        <v>50</v>
      </c>
      <c r="M54" s="87"/>
      <c r="N54" s="87"/>
      <c r="O54" s="87" t="s">
        <v>6</v>
      </c>
      <c r="P54" s="87"/>
      <c r="Q54" s="87"/>
      <c r="R54" s="49"/>
    </row>
    <row r="55" spans="2:18" s="2" customFormat="1" ht="16.5" customHeight="1">
      <c r="B55" s="88"/>
      <c r="C55" s="36"/>
      <c r="D55" s="36"/>
      <c r="E55" s="36"/>
      <c r="F55" s="36"/>
      <c r="G55" s="36"/>
      <c r="H55" s="36"/>
      <c r="I55" s="89" t="s">
        <v>7</v>
      </c>
      <c r="J55" s="90" t="s">
        <v>8</v>
      </c>
      <c r="K55" s="90" t="s">
        <v>36</v>
      </c>
      <c r="L55" s="90" t="s">
        <v>7</v>
      </c>
      <c r="M55" s="90" t="s">
        <v>8</v>
      </c>
      <c r="N55" s="90" t="s">
        <v>36</v>
      </c>
      <c r="O55" s="90" t="s">
        <v>7</v>
      </c>
      <c r="P55" s="90" t="s">
        <v>8</v>
      </c>
      <c r="Q55" s="90" t="s">
        <v>36</v>
      </c>
      <c r="R55" s="49"/>
    </row>
    <row r="56" spans="2:18" s="2" customFormat="1" ht="16.5" customHeight="1">
      <c r="B56" s="91"/>
      <c r="C56" s="36"/>
      <c r="D56" s="36"/>
      <c r="E56" s="36"/>
      <c r="F56" s="36"/>
      <c r="G56" s="36"/>
      <c r="H56" s="36"/>
      <c r="I56" s="89"/>
      <c r="J56" s="90"/>
      <c r="K56" s="90"/>
      <c r="L56" s="90"/>
      <c r="M56" s="90"/>
      <c r="N56" s="90"/>
      <c r="O56" s="90"/>
      <c r="P56" s="90"/>
      <c r="Q56" s="90"/>
      <c r="R56" s="49"/>
    </row>
    <row r="57" spans="2:18" s="2" customFormat="1" ht="16.5" customHeight="1">
      <c r="B57" s="92">
        <v>1</v>
      </c>
      <c r="C57" s="93">
        <v>2</v>
      </c>
      <c r="D57" s="94"/>
      <c r="E57" s="94"/>
      <c r="F57" s="94"/>
      <c r="G57" s="94"/>
      <c r="H57" s="95"/>
      <c r="I57" s="9">
        <v>3</v>
      </c>
      <c r="J57" s="9">
        <v>4</v>
      </c>
      <c r="K57" s="9">
        <v>5</v>
      </c>
      <c r="L57" s="9">
        <v>6</v>
      </c>
      <c r="M57" s="9">
        <v>7</v>
      </c>
      <c r="N57" s="9">
        <v>8</v>
      </c>
      <c r="O57" s="9">
        <v>9</v>
      </c>
      <c r="P57" s="9">
        <v>10</v>
      </c>
      <c r="Q57" s="9">
        <v>11</v>
      </c>
      <c r="R57" s="49"/>
    </row>
    <row r="58" spans="2:18" s="2" customFormat="1" ht="16.5" customHeight="1">
      <c r="B58" s="97">
        <v>1</v>
      </c>
      <c r="C58" s="98" t="s">
        <v>91</v>
      </c>
      <c r="D58" s="99"/>
      <c r="E58" s="99"/>
      <c r="F58" s="99"/>
      <c r="G58" s="99"/>
      <c r="H58" s="100"/>
      <c r="I58" s="16">
        <v>20491</v>
      </c>
      <c r="J58" s="16"/>
      <c r="K58" s="16">
        <f>I58+J58</f>
        <v>20491</v>
      </c>
      <c r="L58" s="16">
        <v>20490.37</v>
      </c>
      <c r="M58" s="16"/>
      <c r="N58" s="16">
        <f>L58+M58</f>
        <v>20490.37</v>
      </c>
      <c r="O58" s="16">
        <f>L58-I58</f>
        <v>-0.6300000000010186</v>
      </c>
      <c r="P58" s="16"/>
      <c r="Q58" s="16">
        <f>O58</f>
        <v>-0.6300000000010186</v>
      </c>
      <c r="R58" s="49"/>
    </row>
    <row r="59" spans="2:18" s="2" customFormat="1" ht="16.5" customHeight="1">
      <c r="B59" s="97">
        <v>2</v>
      </c>
      <c r="C59" s="98" t="s">
        <v>88</v>
      </c>
      <c r="D59" s="99"/>
      <c r="E59" s="99"/>
      <c r="F59" s="99"/>
      <c r="G59" s="99"/>
      <c r="H59" s="100"/>
      <c r="I59" s="16">
        <v>100000</v>
      </c>
      <c r="J59" s="16"/>
      <c r="K59" s="16">
        <f aca="true" t="shared" si="0" ref="K59:K66">I59+J59</f>
        <v>100000</v>
      </c>
      <c r="L59" s="16">
        <v>100000</v>
      </c>
      <c r="M59" s="16"/>
      <c r="N59" s="16">
        <f aca="true" t="shared" si="1" ref="N59:N66">L59+M59</f>
        <v>100000</v>
      </c>
      <c r="O59" s="16">
        <f aca="true" t="shared" si="2" ref="O59:O66">L59-I59</f>
        <v>0</v>
      </c>
      <c r="P59" s="16"/>
      <c r="Q59" s="16">
        <f aca="true" t="shared" si="3" ref="Q59:Q66">O59</f>
        <v>0</v>
      </c>
      <c r="R59" s="49"/>
    </row>
    <row r="60" spans="2:18" s="2" customFormat="1" ht="33.75" customHeight="1">
      <c r="B60" s="97">
        <v>3</v>
      </c>
      <c r="C60" s="98" t="s">
        <v>93</v>
      </c>
      <c r="D60" s="99"/>
      <c r="E60" s="99"/>
      <c r="F60" s="99"/>
      <c r="G60" s="99"/>
      <c r="H60" s="100"/>
      <c r="I60" s="16">
        <v>219839</v>
      </c>
      <c r="J60" s="16"/>
      <c r="K60" s="16">
        <f t="shared" si="0"/>
        <v>219839</v>
      </c>
      <c r="L60" s="16">
        <f>92019.46+13687.7</f>
        <v>105707.16</v>
      </c>
      <c r="M60" s="16"/>
      <c r="N60" s="16">
        <f t="shared" si="1"/>
        <v>105707.16</v>
      </c>
      <c r="O60" s="16">
        <f t="shared" si="2"/>
        <v>-114131.84</v>
      </c>
      <c r="P60" s="16"/>
      <c r="Q60" s="16">
        <f t="shared" si="3"/>
        <v>-114131.84</v>
      </c>
      <c r="R60" s="49"/>
    </row>
    <row r="61" spans="2:18" s="2" customFormat="1" ht="36" customHeight="1">
      <c r="B61" s="97">
        <v>4</v>
      </c>
      <c r="C61" s="98" t="s">
        <v>185</v>
      </c>
      <c r="D61" s="99"/>
      <c r="E61" s="99"/>
      <c r="F61" s="99"/>
      <c r="G61" s="99"/>
      <c r="H61" s="100"/>
      <c r="I61" s="16">
        <v>3503609</v>
      </c>
      <c r="J61" s="16"/>
      <c r="K61" s="16">
        <f t="shared" si="0"/>
        <v>3503609</v>
      </c>
      <c r="L61" s="16">
        <f>3403595.94+100000</f>
        <v>3503595.94</v>
      </c>
      <c r="M61" s="16"/>
      <c r="N61" s="16">
        <f t="shared" si="1"/>
        <v>3503595.94</v>
      </c>
      <c r="O61" s="16">
        <f t="shared" si="2"/>
        <v>-13.06000000005588</v>
      </c>
      <c r="P61" s="16"/>
      <c r="Q61" s="16">
        <f t="shared" si="3"/>
        <v>-13.06000000005588</v>
      </c>
      <c r="R61" s="49"/>
    </row>
    <row r="62" spans="2:18" s="2" customFormat="1" ht="38.25" customHeight="1">
      <c r="B62" s="97">
        <v>5</v>
      </c>
      <c r="C62" s="98" t="s">
        <v>97</v>
      </c>
      <c r="D62" s="99"/>
      <c r="E62" s="99"/>
      <c r="F62" s="99"/>
      <c r="G62" s="99"/>
      <c r="H62" s="100"/>
      <c r="I62" s="16">
        <v>3400000</v>
      </c>
      <c r="J62" s="16"/>
      <c r="K62" s="16">
        <f t="shared" si="0"/>
        <v>3400000</v>
      </c>
      <c r="L62" s="16">
        <v>3399999.1</v>
      </c>
      <c r="M62" s="16"/>
      <c r="N62" s="16">
        <f t="shared" si="1"/>
        <v>3399999.1</v>
      </c>
      <c r="O62" s="16">
        <f t="shared" si="2"/>
        <v>-0.8999999999068677</v>
      </c>
      <c r="P62" s="16"/>
      <c r="Q62" s="16">
        <f t="shared" si="3"/>
        <v>-0.8999999999068677</v>
      </c>
      <c r="R62" s="49"/>
    </row>
    <row r="63" spans="2:18" s="2" customFormat="1" ht="61.5" customHeight="1">
      <c r="B63" s="97">
        <v>6</v>
      </c>
      <c r="C63" s="98" t="s">
        <v>98</v>
      </c>
      <c r="D63" s="99"/>
      <c r="E63" s="99"/>
      <c r="F63" s="99"/>
      <c r="G63" s="99"/>
      <c r="H63" s="100"/>
      <c r="I63" s="16">
        <v>371000</v>
      </c>
      <c r="J63" s="16"/>
      <c r="K63" s="16">
        <f t="shared" si="0"/>
        <v>371000</v>
      </c>
      <c r="L63" s="16">
        <f>323405.22+46821.74</f>
        <v>370226.95999999996</v>
      </c>
      <c r="M63" s="16"/>
      <c r="N63" s="16">
        <f t="shared" si="1"/>
        <v>370226.95999999996</v>
      </c>
      <c r="O63" s="16">
        <f t="shared" si="2"/>
        <v>-773.0400000000373</v>
      </c>
      <c r="P63" s="16"/>
      <c r="Q63" s="16">
        <f t="shared" si="3"/>
        <v>-773.0400000000373</v>
      </c>
      <c r="R63" s="49"/>
    </row>
    <row r="64" spans="2:18" s="2" customFormat="1" ht="69" customHeight="1">
      <c r="B64" s="97">
        <v>7</v>
      </c>
      <c r="C64" s="98" t="s">
        <v>147</v>
      </c>
      <c r="D64" s="99"/>
      <c r="E64" s="99"/>
      <c r="F64" s="99"/>
      <c r="G64" s="99"/>
      <c r="H64" s="100"/>
      <c r="I64" s="16">
        <v>100000</v>
      </c>
      <c r="J64" s="16"/>
      <c r="K64" s="16">
        <f t="shared" si="0"/>
        <v>100000</v>
      </c>
      <c r="L64" s="16">
        <v>91010.78</v>
      </c>
      <c r="M64" s="16"/>
      <c r="N64" s="16">
        <f t="shared" si="1"/>
        <v>91010.78</v>
      </c>
      <c r="O64" s="16">
        <f t="shared" si="2"/>
        <v>-8989.220000000001</v>
      </c>
      <c r="P64" s="16"/>
      <c r="Q64" s="16">
        <f t="shared" si="3"/>
        <v>-8989.220000000001</v>
      </c>
      <c r="R64" s="101"/>
    </row>
    <row r="65" spans="2:18" s="2" customFormat="1" ht="15.75">
      <c r="B65" s="102">
        <v>8</v>
      </c>
      <c r="C65" s="103" t="s">
        <v>148</v>
      </c>
      <c r="D65" s="104"/>
      <c r="E65" s="104"/>
      <c r="F65" s="104"/>
      <c r="G65" s="104"/>
      <c r="H65" s="105"/>
      <c r="I65" s="16">
        <v>284930</v>
      </c>
      <c r="J65" s="16"/>
      <c r="K65" s="16">
        <f t="shared" si="0"/>
        <v>284930</v>
      </c>
      <c r="L65" s="16">
        <v>162574.32</v>
      </c>
      <c r="M65" s="16"/>
      <c r="N65" s="16">
        <f t="shared" si="1"/>
        <v>162574.32</v>
      </c>
      <c r="O65" s="16">
        <f t="shared" si="2"/>
        <v>-122355.68</v>
      </c>
      <c r="P65" s="16"/>
      <c r="Q65" s="16">
        <f t="shared" si="3"/>
        <v>-122355.68</v>
      </c>
      <c r="R65" s="101"/>
    </row>
    <row r="66" spans="2:18" s="2" customFormat="1" ht="63" customHeight="1">
      <c r="B66" s="102">
        <v>9</v>
      </c>
      <c r="C66" s="103" t="s">
        <v>149</v>
      </c>
      <c r="D66" s="104"/>
      <c r="E66" s="104"/>
      <c r="F66" s="104"/>
      <c r="G66" s="104"/>
      <c r="H66" s="105"/>
      <c r="I66" s="16">
        <v>510000</v>
      </c>
      <c r="J66" s="16"/>
      <c r="K66" s="16">
        <f t="shared" si="0"/>
        <v>510000</v>
      </c>
      <c r="L66" s="16">
        <v>510000</v>
      </c>
      <c r="M66" s="16"/>
      <c r="N66" s="16">
        <f t="shared" si="1"/>
        <v>510000</v>
      </c>
      <c r="O66" s="16">
        <f t="shared" si="2"/>
        <v>0</v>
      </c>
      <c r="P66" s="16"/>
      <c r="Q66" s="16">
        <f t="shared" si="3"/>
        <v>0</v>
      </c>
      <c r="R66" s="101"/>
    </row>
    <row r="67" spans="2:18" s="18" customFormat="1" ht="15.75">
      <c r="B67" s="106" t="s">
        <v>28</v>
      </c>
      <c r="C67" s="106"/>
      <c r="D67" s="106"/>
      <c r="E67" s="106"/>
      <c r="F67" s="106"/>
      <c r="G67" s="106"/>
      <c r="H67" s="106"/>
      <c r="I67" s="107">
        <f>SUM(I58:I66)</f>
        <v>8509869</v>
      </c>
      <c r="J67" s="107">
        <f aca="true" t="shared" si="4" ref="J67:Q67">SUM(J58:J66)</f>
        <v>0</v>
      </c>
      <c r="K67" s="107">
        <f t="shared" si="4"/>
        <v>8509869</v>
      </c>
      <c r="L67" s="107">
        <f>SUM(L58:L66)</f>
        <v>8263604.630000001</v>
      </c>
      <c r="M67" s="107">
        <f t="shared" si="4"/>
        <v>0</v>
      </c>
      <c r="N67" s="107">
        <f t="shared" si="4"/>
        <v>8263604.630000001</v>
      </c>
      <c r="O67" s="107">
        <f t="shared" si="4"/>
        <v>-246264.37</v>
      </c>
      <c r="P67" s="107">
        <f t="shared" si="4"/>
        <v>0</v>
      </c>
      <c r="Q67" s="107">
        <f t="shared" si="4"/>
        <v>-246264.37</v>
      </c>
      <c r="R67" s="29"/>
    </row>
    <row r="68" spans="2:18" s="2" customFormat="1" ht="15.75">
      <c r="B68" s="108"/>
      <c r="C68" s="108"/>
      <c r="D68" s="108"/>
      <c r="E68" s="108"/>
      <c r="F68" s="108"/>
      <c r="G68" s="108"/>
      <c r="H68" s="108"/>
      <c r="I68" s="108"/>
      <c r="J68" s="108"/>
      <c r="K68" s="108"/>
      <c r="L68" s="108"/>
      <c r="M68" s="108"/>
      <c r="N68" s="108"/>
      <c r="O68" s="108"/>
      <c r="P68" s="108"/>
      <c r="Q68" s="108"/>
      <c r="R68" s="109"/>
    </row>
    <row r="69" spans="2:18" ht="15.75">
      <c r="B69" s="3" t="s">
        <v>53</v>
      </c>
      <c r="C69" s="3"/>
      <c r="D69" s="110"/>
      <c r="E69" s="110"/>
      <c r="F69" s="110"/>
      <c r="G69" s="110"/>
      <c r="H69" s="110"/>
      <c r="I69" s="110"/>
      <c r="J69" s="110"/>
      <c r="K69" s="110"/>
      <c r="L69" s="110"/>
      <c r="M69" s="110"/>
      <c r="N69" s="110"/>
      <c r="O69" s="110"/>
      <c r="P69" s="110"/>
      <c r="Q69" s="110"/>
      <c r="R69" s="48"/>
    </row>
    <row r="70" spans="2:17" ht="15.75">
      <c r="B70" s="3"/>
      <c r="C70" s="3"/>
      <c r="D70" s="3"/>
      <c r="E70" s="3"/>
      <c r="F70" s="3"/>
      <c r="G70" s="3"/>
      <c r="H70" s="3"/>
      <c r="I70" s="3"/>
      <c r="J70" s="3"/>
      <c r="K70" s="3"/>
      <c r="L70" s="3"/>
      <c r="M70" s="3"/>
      <c r="N70" s="3"/>
      <c r="O70" s="3"/>
      <c r="P70" s="3"/>
      <c r="Q70" s="7"/>
    </row>
    <row r="71" spans="2:18" ht="55.5" customHeight="1">
      <c r="B71" s="36" t="s">
        <v>9</v>
      </c>
      <c r="C71" s="36" t="s">
        <v>11</v>
      </c>
      <c r="D71" s="36"/>
      <c r="E71" s="36"/>
      <c r="F71" s="36"/>
      <c r="G71" s="36" t="s">
        <v>12</v>
      </c>
      <c r="H71" s="36" t="s">
        <v>13</v>
      </c>
      <c r="I71" s="36"/>
      <c r="J71" s="36" t="s">
        <v>38</v>
      </c>
      <c r="K71" s="36"/>
      <c r="L71" s="36"/>
      <c r="M71" s="36" t="s">
        <v>54</v>
      </c>
      <c r="N71" s="36"/>
      <c r="O71" s="36"/>
      <c r="P71" s="36" t="s">
        <v>6</v>
      </c>
      <c r="Q71" s="36"/>
      <c r="R71" s="36"/>
    </row>
    <row r="72" spans="2:18" ht="45.75" customHeight="1">
      <c r="B72" s="36"/>
      <c r="C72" s="36"/>
      <c r="D72" s="36"/>
      <c r="E72" s="36"/>
      <c r="F72" s="36"/>
      <c r="G72" s="36"/>
      <c r="H72" s="36"/>
      <c r="I72" s="36"/>
      <c r="J72" s="9" t="s">
        <v>7</v>
      </c>
      <c r="K72" s="9" t="s">
        <v>8</v>
      </c>
      <c r="L72" s="9" t="s">
        <v>36</v>
      </c>
      <c r="M72" s="9" t="s">
        <v>7</v>
      </c>
      <c r="N72" s="9" t="s">
        <v>8</v>
      </c>
      <c r="O72" s="9" t="s">
        <v>36</v>
      </c>
      <c r="P72" s="9" t="s">
        <v>7</v>
      </c>
      <c r="Q72" s="9" t="s">
        <v>8</v>
      </c>
      <c r="R72" s="9" t="s">
        <v>36</v>
      </c>
    </row>
    <row r="73" spans="2:18" ht="15.75">
      <c r="B73" s="9">
        <v>1</v>
      </c>
      <c r="C73" s="36">
        <v>2</v>
      </c>
      <c r="D73" s="36"/>
      <c r="E73" s="36"/>
      <c r="F73" s="36"/>
      <c r="G73" s="9">
        <v>3</v>
      </c>
      <c r="H73" s="36">
        <v>4</v>
      </c>
      <c r="I73" s="36"/>
      <c r="J73" s="9">
        <v>5</v>
      </c>
      <c r="K73" s="9">
        <v>6</v>
      </c>
      <c r="L73" s="9">
        <v>7</v>
      </c>
      <c r="M73" s="9">
        <v>8</v>
      </c>
      <c r="N73" s="9">
        <v>9</v>
      </c>
      <c r="O73" s="9">
        <v>10</v>
      </c>
      <c r="P73" s="9">
        <v>11</v>
      </c>
      <c r="Q73" s="9">
        <v>12</v>
      </c>
      <c r="R73" s="9">
        <v>13</v>
      </c>
    </row>
    <row r="74" spans="2:18" ht="15.75">
      <c r="B74" s="9"/>
      <c r="C74" s="9"/>
      <c r="D74" s="9"/>
      <c r="E74" s="9"/>
      <c r="F74" s="9"/>
      <c r="G74" s="9"/>
      <c r="H74" s="9"/>
      <c r="I74" s="9"/>
      <c r="J74" s="9"/>
      <c r="K74" s="9"/>
      <c r="L74" s="9"/>
      <c r="M74" s="9"/>
      <c r="N74" s="9"/>
      <c r="O74" s="9"/>
      <c r="P74" s="9"/>
      <c r="Q74" s="9"/>
      <c r="R74" s="9"/>
    </row>
    <row r="75" spans="2:18" ht="22.5" customHeight="1">
      <c r="B75" s="111" t="s">
        <v>91</v>
      </c>
      <c r="C75" s="112"/>
      <c r="D75" s="112"/>
      <c r="E75" s="112"/>
      <c r="F75" s="112"/>
      <c r="G75" s="112"/>
      <c r="H75" s="112"/>
      <c r="I75" s="112"/>
      <c r="J75" s="112"/>
      <c r="K75" s="112"/>
      <c r="L75" s="112"/>
      <c r="M75" s="112"/>
      <c r="N75" s="112"/>
      <c r="O75" s="112"/>
      <c r="P75" s="112"/>
      <c r="Q75" s="112"/>
      <c r="R75" s="113"/>
    </row>
    <row r="76" spans="2:18" ht="20.25" customHeight="1">
      <c r="B76" s="17" t="s">
        <v>21</v>
      </c>
      <c r="C76" s="30" t="s">
        <v>161</v>
      </c>
      <c r="D76" s="31"/>
      <c r="E76" s="31"/>
      <c r="F76" s="31"/>
      <c r="G76" s="31"/>
      <c r="H76" s="31"/>
      <c r="I76" s="31"/>
      <c r="J76" s="31"/>
      <c r="K76" s="31"/>
      <c r="L76" s="31"/>
      <c r="M76" s="31"/>
      <c r="N76" s="31"/>
      <c r="O76" s="31"/>
      <c r="P76" s="31"/>
      <c r="Q76" s="31"/>
      <c r="R76" s="32"/>
    </row>
    <row r="77" spans="2:18" ht="93" customHeight="1">
      <c r="B77" s="17" t="s">
        <v>21</v>
      </c>
      <c r="C77" s="103" t="s">
        <v>150</v>
      </c>
      <c r="D77" s="104"/>
      <c r="E77" s="104"/>
      <c r="F77" s="105"/>
      <c r="G77" s="102" t="s">
        <v>68</v>
      </c>
      <c r="H77" s="111" t="s">
        <v>153</v>
      </c>
      <c r="I77" s="112"/>
      <c r="J77" s="107">
        <v>20491</v>
      </c>
      <c r="K77" s="107"/>
      <c r="L77" s="107">
        <f>J77</f>
        <v>20491</v>
      </c>
      <c r="M77" s="107">
        <v>20490.37</v>
      </c>
      <c r="N77" s="107"/>
      <c r="O77" s="107">
        <f>M77</f>
        <v>20490.37</v>
      </c>
      <c r="P77" s="107">
        <f>M77-J77</f>
        <v>-0.6300000000010186</v>
      </c>
      <c r="Q77" s="107"/>
      <c r="R77" s="107">
        <f>P77</f>
        <v>-0.6300000000010186</v>
      </c>
    </row>
    <row r="78" spans="2:18" ht="57.75" customHeight="1">
      <c r="B78" s="19"/>
      <c r="C78" s="114" t="s">
        <v>152</v>
      </c>
      <c r="D78" s="115"/>
      <c r="E78" s="115"/>
      <c r="F78" s="116"/>
      <c r="G78" s="9" t="s">
        <v>68</v>
      </c>
      <c r="H78" s="93" t="s">
        <v>153</v>
      </c>
      <c r="I78" s="94"/>
      <c r="J78" s="117">
        <v>20451</v>
      </c>
      <c r="K78" s="117" t="s">
        <v>10</v>
      </c>
      <c r="L78" s="16">
        <f>J78</f>
        <v>20451</v>
      </c>
      <c r="M78" s="117">
        <v>20450.37</v>
      </c>
      <c r="N78" s="117" t="s">
        <v>10</v>
      </c>
      <c r="O78" s="16">
        <f>M78</f>
        <v>20450.37</v>
      </c>
      <c r="P78" s="16">
        <f>M78-J78</f>
        <v>-0.6300000000010186</v>
      </c>
      <c r="Q78" s="117" t="s">
        <v>10</v>
      </c>
      <c r="R78" s="16">
        <f>P78</f>
        <v>-0.6300000000010186</v>
      </c>
    </row>
    <row r="79" spans="2:18" ht="44.25" customHeight="1">
      <c r="B79" s="19"/>
      <c r="C79" s="114" t="s">
        <v>151</v>
      </c>
      <c r="D79" s="115"/>
      <c r="E79" s="115"/>
      <c r="F79" s="116"/>
      <c r="G79" s="9" t="s">
        <v>68</v>
      </c>
      <c r="H79" s="93" t="s">
        <v>153</v>
      </c>
      <c r="I79" s="94"/>
      <c r="J79" s="117">
        <v>40</v>
      </c>
      <c r="K79" s="117" t="s">
        <v>10</v>
      </c>
      <c r="L79" s="16">
        <f>J79</f>
        <v>40</v>
      </c>
      <c r="M79" s="117">
        <v>40</v>
      </c>
      <c r="N79" s="117" t="s">
        <v>10</v>
      </c>
      <c r="O79" s="16">
        <f>M79</f>
        <v>40</v>
      </c>
      <c r="P79" s="16">
        <f>M79-J79</f>
        <v>0</v>
      </c>
      <c r="Q79" s="117" t="s">
        <v>10</v>
      </c>
      <c r="R79" s="16">
        <f>P79</f>
        <v>0</v>
      </c>
    </row>
    <row r="80" spans="2:18" ht="15.75">
      <c r="B80" s="118" t="s">
        <v>55</v>
      </c>
      <c r="C80" s="119"/>
      <c r="D80" s="119"/>
      <c r="E80" s="119"/>
      <c r="F80" s="119"/>
      <c r="G80" s="119"/>
      <c r="H80" s="119"/>
      <c r="I80" s="119"/>
      <c r="J80" s="119"/>
      <c r="K80" s="119"/>
      <c r="L80" s="119"/>
      <c r="M80" s="119"/>
      <c r="N80" s="119"/>
      <c r="O80" s="119"/>
      <c r="P80" s="119"/>
      <c r="Q80" s="119"/>
      <c r="R80" s="120"/>
    </row>
    <row r="81" spans="2:18" ht="15.75">
      <c r="B81" s="121" t="s">
        <v>15</v>
      </c>
      <c r="C81" s="122" t="s">
        <v>16</v>
      </c>
      <c r="D81" s="123"/>
      <c r="E81" s="123"/>
      <c r="F81" s="124"/>
      <c r="G81" s="125"/>
      <c r="H81" s="126"/>
      <c r="I81" s="126"/>
      <c r="J81" s="127"/>
      <c r="K81" s="127"/>
      <c r="L81" s="127"/>
      <c r="M81" s="127"/>
      <c r="N81" s="127"/>
      <c r="O81" s="127"/>
      <c r="P81" s="127"/>
      <c r="Q81" s="127"/>
      <c r="R81" s="127"/>
    </row>
    <row r="82" spans="2:18" ht="31.5" customHeight="1">
      <c r="B82" s="128" t="s">
        <v>17</v>
      </c>
      <c r="C82" s="129" t="s">
        <v>99</v>
      </c>
      <c r="D82" s="130"/>
      <c r="E82" s="130"/>
      <c r="F82" s="131"/>
      <c r="G82" s="132" t="s">
        <v>61</v>
      </c>
      <c r="H82" s="133" t="s">
        <v>39</v>
      </c>
      <c r="I82" s="134"/>
      <c r="J82" s="135">
        <v>3168</v>
      </c>
      <c r="K82" s="135"/>
      <c r="L82" s="135">
        <f>J82</f>
        <v>3168</v>
      </c>
      <c r="M82" s="135">
        <v>3394</v>
      </c>
      <c r="N82" s="135"/>
      <c r="O82" s="135">
        <f>M82</f>
        <v>3394</v>
      </c>
      <c r="P82" s="9">
        <f>M82-J82</f>
        <v>226</v>
      </c>
      <c r="Q82" s="9"/>
      <c r="R82" s="9">
        <f>P82</f>
        <v>226</v>
      </c>
    </row>
    <row r="83" spans="2:18" ht="34.5" customHeight="1">
      <c r="B83" s="128" t="s">
        <v>64</v>
      </c>
      <c r="C83" s="96" t="s">
        <v>154</v>
      </c>
      <c r="D83" s="96"/>
      <c r="E83" s="96"/>
      <c r="F83" s="96"/>
      <c r="G83" s="132" t="s">
        <v>71</v>
      </c>
      <c r="H83" s="136" t="s">
        <v>62</v>
      </c>
      <c r="I83" s="137"/>
      <c r="J83" s="9">
        <v>56</v>
      </c>
      <c r="K83" s="9"/>
      <c r="L83" s="135">
        <f>J83</f>
        <v>56</v>
      </c>
      <c r="M83" s="9">
        <v>60</v>
      </c>
      <c r="N83" s="9"/>
      <c r="O83" s="135">
        <f>M83</f>
        <v>60</v>
      </c>
      <c r="P83" s="9">
        <f>M83-J83</f>
        <v>4</v>
      </c>
      <c r="Q83" s="9"/>
      <c r="R83" s="9">
        <f>P83</f>
        <v>4</v>
      </c>
    </row>
    <row r="84" spans="2:18" ht="34.5" customHeight="1">
      <c r="B84" s="128"/>
      <c r="C84" s="138" t="s">
        <v>155</v>
      </c>
      <c r="D84" s="115"/>
      <c r="E84" s="115"/>
      <c r="F84" s="139"/>
      <c r="G84" s="132" t="s">
        <v>71</v>
      </c>
      <c r="H84" s="140" t="s">
        <v>104</v>
      </c>
      <c r="I84" s="141"/>
      <c r="J84" s="9">
        <v>25</v>
      </c>
      <c r="K84" s="9"/>
      <c r="L84" s="135">
        <f>J84</f>
        <v>25</v>
      </c>
      <c r="M84" s="9">
        <v>27</v>
      </c>
      <c r="N84" s="9"/>
      <c r="O84" s="135">
        <f>M84</f>
        <v>27</v>
      </c>
      <c r="P84" s="9">
        <f>M84-J84</f>
        <v>2</v>
      </c>
      <c r="Q84" s="9"/>
      <c r="R84" s="9">
        <f>P84</f>
        <v>2</v>
      </c>
    </row>
    <row r="85" spans="2:18" ht="34.5" customHeight="1">
      <c r="B85" s="128"/>
      <c r="C85" s="138" t="s">
        <v>156</v>
      </c>
      <c r="D85" s="115"/>
      <c r="E85" s="115"/>
      <c r="F85" s="139"/>
      <c r="G85" s="132" t="s">
        <v>71</v>
      </c>
      <c r="H85" s="140" t="s">
        <v>104</v>
      </c>
      <c r="I85" s="141"/>
      <c r="J85" s="9">
        <v>31</v>
      </c>
      <c r="K85" s="9"/>
      <c r="L85" s="135">
        <f>J85</f>
        <v>31</v>
      </c>
      <c r="M85" s="9">
        <v>33</v>
      </c>
      <c r="N85" s="9"/>
      <c r="O85" s="135">
        <f>M85</f>
        <v>33</v>
      </c>
      <c r="P85" s="9">
        <f>M85-J85</f>
        <v>2</v>
      </c>
      <c r="Q85" s="9"/>
      <c r="R85" s="9">
        <f>P85</f>
        <v>2</v>
      </c>
    </row>
    <row r="86" spans="2:18" ht="30.75" customHeight="1">
      <c r="B86" s="19" t="s">
        <v>75</v>
      </c>
      <c r="C86" s="96" t="s">
        <v>100</v>
      </c>
      <c r="D86" s="96"/>
      <c r="E86" s="96"/>
      <c r="F86" s="96"/>
      <c r="G86" s="132" t="s">
        <v>71</v>
      </c>
      <c r="H86" s="136" t="s">
        <v>62</v>
      </c>
      <c r="I86" s="137"/>
      <c r="J86" s="9">
        <v>3</v>
      </c>
      <c r="K86" s="9"/>
      <c r="L86" s="135">
        <f>J86</f>
        <v>3</v>
      </c>
      <c r="M86" s="9">
        <v>3</v>
      </c>
      <c r="N86" s="9"/>
      <c r="O86" s="135">
        <f>M86</f>
        <v>3</v>
      </c>
      <c r="P86" s="9">
        <f>M86-J86</f>
        <v>0</v>
      </c>
      <c r="Q86" s="9"/>
      <c r="R86" s="9">
        <f>P86</f>
        <v>0</v>
      </c>
    </row>
    <row r="87" spans="2:18" ht="18" customHeight="1">
      <c r="B87" s="142" t="s">
        <v>157</v>
      </c>
      <c r="C87" s="143"/>
      <c r="D87" s="143"/>
      <c r="E87" s="143"/>
      <c r="F87" s="143"/>
      <c r="G87" s="143"/>
      <c r="H87" s="143"/>
      <c r="I87" s="143"/>
      <c r="J87" s="143"/>
      <c r="K87" s="143"/>
      <c r="L87" s="143"/>
      <c r="M87" s="143"/>
      <c r="N87" s="143"/>
      <c r="O87" s="143"/>
      <c r="P87" s="143"/>
      <c r="Q87" s="143"/>
      <c r="R87" s="144"/>
    </row>
    <row r="88" spans="2:18" ht="18" customHeight="1">
      <c r="B88" s="145" t="s">
        <v>18</v>
      </c>
      <c r="C88" s="146" t="s">
        <v>19</v>
      </c>
      <c r="D88" s="147"/>
      <c r="E88" s="147"/>
      <c r="F88" s="148"/>
      <c r="G88" s="149"/>
      <c r="H88" s="150"/>
      <c r="I88" s="150"/>
      <c r="J88" s="127"/>
      <c r="K88" s="127"/>
      <c r="L88" s="127"/>
      <c r="M88" s="127"/>
      <c r="N88" s="127"/>
      <c r="O88" s="127"/>
      <c r="P88" s="127"/>
      <c r="Q88" s="127"/>
      <c r="R88" s="127"/>
    </row>
    <row r="89" spans="2:18" ht="60" customHeight="1">
      <c r="B89" s="151" t="s">
        <v>20</v>
      </c>
      <c r="C89" s="152" t="s">
        <v>101</v>
      </c>
      <c r="D89" s="152"/>
      <c r="E89" s="152"/>
      <c r="F89" s="152"/>
      <c r="G89" s="153" t="s">
        <v>74</v>
      </c>
      <c r="H89" s="133" t="s">
        <v>159</v>
      </c>
      <c r="I89" s="134"/>
      <c r="J89" s="9">
        <v>6.46</v>
      </c>
      <c r="K89" s="9"/>
      <c r="L89" s="9">
        <f>J89</f>
        <v>6.46</v>
      </c>
      <c r="M89" s="9">
        <v>6.03</v>
      </c>
      <c r="N89" s="9"/>
      <c r="O89" s="9">
        <f>M89</f>
        <v>6.03</v>
      </c>
      <c r="P89" s="9">
        <f>M89-J89</f>
        <v>-0.4299999999999997</v>
      </c>
      <c r="Q89" s="9"/>
      <c r="R89" s="9">
        <f>P89</f>
        <v>-0.4299999999999997</v>
      </c>
    </row>
    <row r="90" spans="2:18" ht="37.5" customHeight="1">
      <c r="B90" s="151" t="s">
        <v>65</v>
      </c>
      <c r="C90" s="154" t="s">
        <v>158</v>
      </c>
      <c r="D90" s="155"/>
      <c r="E90" s="155"/>
      <c r="F90" s="156"/>
      <c r="G90" s="9" t="s">
        <v>68</v>
      </c>
      <c r="H90" s="133" t="s">
        <v>159</v>
      </c>
      <c r="I90" s="134"/>
      <c r="J90" s="9">
        <v>13.33</v>
      </c>
      <c r="K90" s="9"/>
      <c r="L90" s="9">
        <f>J90</f>
        <v>13.33</v>
      </c>
      <c r="M90" s="9">
        <v>13.33</v>
      </c>
      <c r="N90" s="9"/>
      <c r="O90" s="9">
        <f>M90</f>
        <v>13.33</v>
      </c>
      <c r="P90" s="9">
        <f>M90-J90</f>
        <v>0</v>
      </c>
      <c r="Q90" s="9"/>
      <c r="R90" s="9">
        <f>P90</f>
        <v>0</v>
      </c>
    </row>
    <row r="91" spans="2:18" ht="27.75" customHeight="1" hidden="1">
      <c r="B91" s="19"/>
      <c r="C91" s="114"/>
      <c r="D91" s="115"/>
      <c r="E91" s="115"/>
      <c r="F91" s="116"/>
      <c r="G91" s="157"/>
      <c r="H91" s="158"/>
      <c r="I91" s="159"/>
      <c r="J91" s="160"/>
      <c r="K91" s="160"/>
      <c r="L91" s="160"/>
      <c r="M91" s="160"/>
      <c r="N91" s="160"/>
      <c r="O91" s="160"/>
      <c r="P91" s="160"/>
      <c r="Q91" s="160"/>
      <c r="R91" s="160"/>
    </row>
    <row r="92" spans="2:18" ht="21" customHeight="1">
      <c r="B92" s="37" t="s">
        <v>55</v>
      </c>
      <c r="C92" s="37"/>
      <c r="D92" s="37"/>
      <c r="E92" s="37"/>
      <c r="F92" s="37"/>
      <c r="G92" s="37"/>
      <c r="H92" s="37"/>
      <c r="I92" s="37"/>
      <c r="J92" s="37"/>
      <c r="K92" s="37"/>
      <c r="L92" s="37"/>
      <c r="M92" s="37"/>
      <c r="N92" s="37"/>
      <c r="O92" s="37"/>
      <c r="P92" s="37"/>
      <c r="Q92" s="37"/>
      <c r="R92" s="37"/>
    </row>
    <row r="93" spans="2:18" ht="18.75" customHeight="1">
      <c r="B93" s="161" t="s">
        <v>32</v>
      </c>
      <c r="C93" s="162" t="s">
        <v>33</v>
      </c>
      <c r="D93" s="162"/>
      <c r="E93" s="162"/>
      <c r="F93" s="162"/>
      <c r="G93" s="163"/>
      <c r="H93" s="164"/>
      <c r="I93" s="164"/>
      <c r="J93" s="12"/>
      <c r="K93" s="165"/>
      <c r="L93" s="12"/>
      <c r="M93" s="12"/>
      <c r="N93" s="165"/>
      <c r="O93" s="12"/>
      <c r="P93" s="165"/>
      <c r="Q93" s="165"/>
      <c r="R93" s="165"/>
    </row>
    <row r="94" spans="2:18" ht="54.75" customHeight="1">
      <c r="B94" s="166" t="s">
        <v>35</v>
      </c>
      <c r="C94" s="96" t="s">
        <v>160</v>
      </c>
      <c r="D94" s="96"/>
      <c r="E94" s="96"/>
      <c r="F94" s="96"/>
      <c r="G94" s="167" t="s">
        <v>34</v>
      </c>
      <c r="H94" s="133" t="s">
        <v>39</v>
      </c>
      <c r="I94" s="134"/>
      <c r="J94" s="9">
        <v>100</v>
      </c>
      <c r="K94" s="9" t="s">
        <v>10</v>
      </c>
      <c r="L94" s="9">
        <v>100</v>
      </c>
      <c r="M94" s="9">
        <v>100</v>
      </c>
      <c r="N94" s="9" t="s">
        <v>10</v>
      </c>
      <c r="O94" s="9">
        <v>100</v>
      </c>
      <c r="P94" s="168">
        <f>M94-J94</f>
        <v>0</v>
      </c>
      <c r="Q94" s="9" t="s">
        <v>10</v>
      </c>
      <c r="R94" s="168">
        <f>O94-L94</f>
        <v>0</v>
      </c>
    </row>
    <row r="95" spans="2:18" ht="15.75" hidden="1">
      <c r="B95" s="166"/>
      <c r="C95" s="96"/>
      <c r="D95" s="96"/>
      <c r="E95" s="96"/>
      <c r="F95" s="96"/>
      <c r="G95" s="167"/>
      <c r="H95" s="169"/>
      <c r="I95" s="170"/>
      <c r="J95" s="15"/>
      <c r="K95" s="171"/>
      <c r="L95" s="15"/>
      <c r="M95" s="15"/>
      <c r="N95" s="171"/>
      <c r="O95" s="15"/>
      <c r="P95" s="171"/>
      <c r="Q95" s="171"/>
      <c r="R95" s="171"/>
    </row>
    <row r="96" spans="2:18" ht="15.75" customHeight="1">
      <c r="B96" s="37" t="s">
        <v>55</v>
      </c>
      <c r="C96" s="37"/>
      <c r="D96" s="37"/>
      <c r="E96" s="37"/>
      <c r="F96" s="37"/>
      <c r="G96" s="37"/>
      <c r="H96" s="37"/>
      <c r="I96" s="37"/>
      <c r="J96" s="37"/>
      <c r="K96" s="37"/>
      <c r="L96" s="37"/>
      <c r="M96" s="37"/>
      <c r="N96" s="37"/>
      <c r="O96" s="37"/>
      <c r="P96" s="37"/>
      <c r="Q96" s="37"/>
      <c r="R96" s="37"/>
    </row>
    <row r="97" spans="2:18" ht="22.5" customHeight="1">
      <c r="B97" s="172"/>
      <c r="C97" s="173"/>
      <c r="D97" s="174"/>
      <c r="E97" s="174"/>
      <c r="F97" s="175"/>
      <c r="G97" s="176"/>
      <c r="H97" s="177"/>
      <c r="I97" s="178"/>
      <c r="J97" s="177"/>
      <c r="K97" s="179"/>
      <c r="L97" s="178"/>
      <c r="M97" s="177"/>
      <c r="N97" s="179"/>
      <c r="O97" s="178"/>
      <c r="P97" s="177"/>
      <c r="Q97" s="179"/>
      <c r="R97" s="178"/>
    </row>
    <row r="98" spans="2:18" ht="27.75" customHeight="1">
      <c r="B98" s="111" t="s">
        <v>88</v>
      </c>
      <c r="C98" s="112"/>
      <c r="D98" s="112"/>
      <c r="E98" s="112"/>
      <c r="F98" s="112"/>
      <c r="G98" s="112"/>
      <c r="H98" s="112"/>
      <c r="I98" s="112"/>
      <c r="J98" s="112"/>
      <c r="K98" s="112"/>
      <c r="L98" s="112"/>
      <c r="M98" s="112"/>
      <c r="N98" s="112"/>
      <c r="O98" s="112"/>
      <c r="P98" s="112"/>
      <c r="Q98" s="112"/>
      <c r="R98" s="113"/>
    </row>
    <row r="99" spans="2:18" ht="27.75" customHeight="1">
      <c r="B99" s="17" t="s">
        <v>21</v>
      </c>
      <c r="C99" s="180" t="s">
        <v>161</v>
      </c>
      <c r="D99" s="181"/>
      <c r="E99" s="181"/>
      <c r="F99" s="181"/>
      <c r="G99" s="181"/>
      <c r="H99" s="181"/>
      <c r="I99" s="181"/>
      <c r="J99" s="181"/>
      <c r="K99" s="181"/>
      <c r="L99" s="181"/>
      <c r="M99" s="181"/>
      <c r="N99" s="181"/>
      <c r="O99" s="181"/>
      <c r="P99" s="181"/>
      <c r="Q99" s="181"/>
      <c r="R99" s="182"/>
    </row>
    <row r="100" spans="2:18" ht="151.5" customHeight="1">
      <c r="B100" s="17" t="s">
        <v>60</v>
      </c>
      <c r="C100" s="162" t="s">
        <v>162</v>
      </c>
      <c r="D100" s="162"/>
      <c r="E100" s="162"/>
      <c r="F100" s="162"/>
      <c r="G100" s="102" t="s">
        <v>74</v>
      </c>
      <c r="H100" s="106" t="s">
        <v>153</v>
      </c>
      <c r="I100" s="106"/>
      <c r="J100" s="107">
        <v>100000</v>
      </c>
      <c r="K100" s="107"/>
      <c r="L100" s="107">
        <f>J100</f>
        <v>100000</v>
      </c>
      <c r="M100" s="107">
        <v>100000</v>
      </c>
      <c r="N100" s="107"/>
      <c r="O100" s="107">
        <f>M100</f>
        <v>100000</v>
      </c>
      <c r="P100" s="107">
        <f>M100-J100</f>
        <v>0</v>
      </c>
      <c r="Q100" s="107"/>
      <c r="R100" s="107">
        <f>P100</f>
        <v>0</v>
      </c>
    </row>
    <row r="101" spans="2:18" ht="38.25" customHeight="1">
      <c r="B101" s="19"/>
      <c r="C101" s="114" t="s">
        <v>163</v>
      </c>
      <c r="D101" s="115"/>
      <c r="E101" s="115"/>
      <c r="F101" s="116"/>
      <c r="G101" s="9" t="s">
        <v>74</v>
      </c>
      <c r="H101" s="36" t="s">
        <v>153</v>
      </c>
      <c r="I101" s="36"/>
      <c r="J101" s="16">
        <v>29700</v>
      </c>
      <c r="K101" s="16"/>
      <c r="L101" s="16">
        <f>J101</f>
        <v>29700</v>
      </c>
      <c r="M101" s="16">
        <v>29700</v>
      </c>
      <c r="N101" s="16"/>
      <c r="O101" s="16">
        <f>M101</f>
        <v>29700</v>
      </c>
      <c r="P101" s="16">
        <v>0</v>
      </c>
      <c r="Q101" s="16"/>
      <c r="R101" s="16">
        <f>P101</f>
        <v>0</v>
      </c>
    </row>
    <row r="102" spans="2:18" ht="26.25" customHeight="1">
      <c r="B102" s="19"/>
      <c r="C102" s="114" t="s">
        <v>164</v>
      </c>
      <c r="D102" s="115"/>
      <c r="E102" s="115"/>
      <c r="F102" s="116"/>
      <c r="G102" s="9" t="s">
        <v>74</v>
      </c>
      <c r="H102" s="36" t="s">
        <v>153</v>
      </c>
      <c r="I102" s="36"/>
      <c r="J102" s="16">
        <v>28000</v>
      </c>
      <c r="K102" s="16"/>
      <c r="L102" s="16">
        <f>J102</f>
        <v>28000</v>
      </c>
      <c r="M102" s="16">
        <v>28000</v>
      </c>
      <c r="N102" s="16"/>
      <c r="O102" s="16">
        <f>M102</f>
        <v>28000</v>
      </c>
      <c r="P102" s="16">
        <v>0</v>
      </c>
      <c r="Q102" s="16"/>
      <c r="R102" s="16">
        <f>P102</f>
        <v>0</v>
      </c>
    </row>
    <row r="103" spans="2:18" ht="49.5" customHeight="1">
      <c r="B103" s="19"/>
      <c r="C103" s="96" t="s">
        <v>165</v>
      </c>
      <c r="D103" s="96"/>
      <c r="E103" s="96"/>
      <c r="F103" s="96"/>
      <c r="G103" s="9" t="s">
        <v>74</v>
      </c>
      <c r="H103" s="36" t="s">
        <v>153</v>
      </c>
      <c r="I103" s="36"/>
      <c r="J103" s="16">
        <v>42300</v>
      </c>
      <c r="K103" s="16"/>
      <c r="L103" s="16">
        <f>J103</f>
        <v>42300</v>
      </c>
      <c r="M103" s="16">
        <v>42300</v>
      </c>
      <c r="N103" s="16"/>
      <c r="O103" s="16">
        <f>M103</f>
        <v>42300</v>
      </c>
      <c r="P103" s="16">
        <v>0</v>
      </c>
      <c r="Q103" s="16"/>
      <c r="R103" s="16">
        <f>P103</f>
        <v>0</v>
      </c>
    </row>
    <row r="104" spans="2:18" ht="15.75">
      <c r="B104" s="37" t="s">
        <v>102</v>
      </c>
      <c r="C104" s="37"/>
      <c r="D104" s="37"/>
      <c r="E104" s="37"/>
      <c r="F104" s="37"/>
      <c r="G104" s="37"/>
      <c r="H104" s="37"/>
      <c r="I104" s="37"/>
      <c r="J104" s="37"/>
      <c r="K104" s="37"/>
      <c r="L104" s="37"/>
      <c r="M104" s="37"/>
      <c r="N104" s="37"/>
      <c r="O104" s="37"/>
      <c r="P104" s="37"/>
      <c r="Q104" s="37"/>
      <c r="R104" s="37"/>
    </row>
    <row r="105" spans="2:18" ht="15.75">
      <c r="B105" s="14" t="s">
        <v>15</v>
      </c>
      <c r="C105" s="38" t="s">
        <v>16</v>
      </c>
      <c r="D105" s="38"/>
      <c r="E105" s="38"/>
      <c r="F105" s="38"/>
      <c r="G105" s="176"/>
      <c r="H105" s="183"/>
      <c r="I105" s="183"/>
      <c r="J105" s="183"/>
      <c r="K105" s="183"/>
      <c r="L105" s="183"/>
      <c r="M105" s="183"/>
      <c r="N105" s="183"/>
      <c r="O105" s="183"/>
      <c r="P105" s="183"/>
      <c r="Q105" s="183"/>
      <c r="R105" s="183"/>
    </row>
    <row r="106" spans="2:18" ht="31.5" customHeight="1">
      <c r="B106" s="19" t="s">
        <v>17</v>
      </c>
      <c r="C106" s="114" t="s">
        <v>166</v>
      </c>
      <c r="D106" s="115"/>
      <c r="E106" s="115"/>
      <c r="F106" s="116"/>
      <c r="G106" s="9" t="s">
        <v>103</v>
      </c>
      <c r="H106" s="136" t="s">
        <v>104</v>
      </c>
      <c r="I106" s="136"/>
      <c r="J106" s="9">
        <v>1300</v>
      </c>
      <c r="K106" s="9"/>
      <c r="L106" s="9">
        <f>J106</f>
        <v>1300</v>
      </c>
      <c r="M106" s="9">
        <v>1420</v>
      </c>
      <c r="N106" s="9"/>
      <c r="O106" s="9">
        <f>M106</f>
        <v>1420</v>
      </c>
      <c r="P106" s="9">
        <f>M106-J106</f>
        <v>120</v>
      </c>
      <c r="Q106" s="9"/>
      <c r="R106" s="9">
        <f>P106</f>
        <v>120</v>
      </c>
    </row>
    <row r="107" spans="2:18" ht="31.5" customHeight="1">
      <c r="B107" s="19" t="s">
        <v>64</v>
      </c>
      <c r="C107" s="96" t="s">
        <v>169</v>
      </c>
      <c r="D107" s="96"/>
      <c r="E107" s="96"/>
      <c r="F107" s="96"/>
      <c r="G107" s="9" t="s">
        <v>71</v>
      </c>
      <c r="H107" s="136" t="s">
        <v>104</v>
      </c>
      <c r="I107" s="136"/>
      <c r="J107" s="9">
        <v>5</v>
      </c>
      <c r="K107" s="9"/>
      <c r="L107" s="9">
        <f>J107</f>
        <v>5</v>
      </c>
      <c r="M107" s="9">
        <v>7</v>
      </c>
      <c r="N107" s="9"/>
      <c r="O107" s="9">
        <f>M107</f>
        <v>7</v>
      </c>
      <c r="P107" s="9">
        <f>M107-J107</f>
        <v>2</v>
      </c>
      <c r="Q107" s="9"/>
      <c r="R107" s="9">
        <f>P107</f>
        <v>2</v>
      </c>
    </row>
    <row r="108" spans="2:18" ht="31.5" customHeight="1">
      <c r="B108" s="19"/>
      <c r="C108" s="114" t="s">
        <v>167</v>
      </c>
      <c r="D108" s="115"/>
      <c r="E108" s="115"/>
      <c r="F108" s="116"/>
      <c r="G108" s="9" t="s">
        <v>71</v>
      </c>
      <c r="H108" s="136" t="s">
        <v>104</v>
      </c>
      <c r="I108" s="136"/>
      <c r="J108" s="9">
        <v>2</v>
      </c>
      <c r="K108" s="9"/>
      <c r="L108" s="9">
        <f>J108</f>
        <v>2</v>
      </c>
      <c r="M108" s="9">
        <v>3</v>
      </c>
      <c r="N108" s="9"/>
      <c r="O108" s="9">
        <f>M108</f>
        <v>3</v>
      </c>
      <c r="P108" s="9">
        <f>M108-J108</f>
        <v>1</v>
      </c>
      <c r="Q108" s="9"/>
      <c r="R108" s="9">
        <f>P108</f>
        <v>1</v>
      </c>
    </row>
    <row r="109" spans="2:18" ht="34.5" customHeight="1">
      <c r="B109" s="19"/>
      <c r="C109" s="96" t="s">
        <v>168</v>
      </c>
      <c r="D109" s="96"/>
      <c r="E109" s="96"/>
      <c r="F109" s="96"/>
      <c r="G109" s="9" t="s">
        <v>71</v>
      </c>
      <c r="H109" s="136" t="s">
        <v>104</v>
      </c>
      <c r="I109" s="136"/>
      <c r="J109" s="9">
        <v>3</v>
      </c>
      <c r="K109" s="9"/>
      <c r="L109" s="9">
        <f>J109</f>
        <v>3</v>
      </c>
      <c r="M109" s="9">
        <v>4</v>
      </c>
      <c r="N109" s="9"/>
      <c r="O109" s="9">
        <f>M109</f>
        <v>4</v>
      </c>
      <c r="P109" s="9">
        <f>M109-J109</f>
        <v>1</v>
      </c>
      <c r="Q109" s="9"/>
      <c r="R109" s="9">
        <f>P109</f>
        <v>1</v>
      </c>
    </row>
    <row r="110" spans="2:18" ht="20.25" customHeight="1">
      <c r="B110" s="184" t="s">
        <v>170</v>
      </c>
      <c r="C110" s="184"/>
      <c r="D110" s="184"/>
      <c r="E110" s="184"/>
      <c r="F110" s="184"/>
      <c r="G110" s="184"/>
      <c r="H110" s="184"/>
      <c r="I110" s="184"/>
      <c r="J110" s="184"/>
      <c r="K110" s="184"/>
      <c r="L110" s="184"/>
      <c r="M110" s="184"/>
      <c r="N110" s="184"/>
      <c r="O110" s="184"/>
      <c r="P110" s="184"/>
      <c r="Q110" s="184"/>
      <c r="R110" s="184"/>
    </row>
    <row r="111" spans="2:18" ht="18" customHeight="1">
      <c r="B111" s="185" t="s">
        <v>18</v>
      </c>
      <c r="C111" s="162" t="s">
        <v>19</v>
      </c>
      <c r="D111" s="162"/>
      <c r="E111" s="162"/>
      <c r="F111" s="162"/>
      <c r="G111" s="176"/>
      <c r="H111" s="183"/>
      <c r="I111" s="183"/>
      <c r="J111" s="183"/>
      <c r="K111" s="183"/>
      <c r="L111" s="183"/>
      <c r="M111" s="183"/>
      <c r="N111" s="183"/>
      <c r="O111" s="183"/>
      <c r="P111" s="183"/>
      <c r="Q111" s="183"/>
      <c r="R111" s="183"/>
    </row>
    <row r="112" spans="2:18" ht="60" customHeight="1">
      <c r="B112" s="19" t="s">
        <v>20</v>
      </c>
      <c r="C112" s="96" t="s">
        <v>105</v>
      </c>
      <c r="D112" s="96"/>
      <c r="E112" s="96"/>
      <c r="F112" s="96"/>
      <c r="G112" s="9" t="s">
        <v>74</v>
      </c>
      <c r="H112" s="136" t="s">
        <v>39</v>
      </c>
      <c r="I112" s="136"/>
      <c r="J112" s="16">
        <v>76.92</v>
      </c>
      <c r="K112" s="16" t="s">
        <v>10</v>
      </c>
      <c r="L112" s="16">
        <f>J112</f>
        <v>76.92</v>
      </c>
      <c r="M112" s="16">
        <v>70.42</v>
      </c>
      <c r="N112" s="16" t="s">
        <v>10</v>
      </c>
      <c r="O112" s="16">
        <f>M112</f>
        <v>70.42</v>
      </c>
      <c r="P112" s="16">
        <f>M112-J112</f>
        <v>-6.5</v>
      </c>
      <c r="Q112" s="16" t="s">
        <v>10</v>
      </c>
      <c r="R112" s="16">
        <f>P112</f>
        <v>-6.5</v>
      </c>
    </row>
    <row r="113" spans="2:18" ht="37.5" customHeight="1">
      <c r="B113" s="19" t="s">
        <v>65</v>
      </c>
      <c r="C113" s="96" t="s">
        <v>106</v>
      </c>
      <c r="D113" s="96"/>
      <c r="E113" s="96"/>
      <c r="F113" s="96"/>
      <c r="G113" s="9" t="s">
        <v>74</v>
      </c>
      <c r="H113" s="136" t="s">
        <v>39</v>
      </c>
      <c r="I113" s="136"/>
      <c r="J113" s="16">
        <v>20000</v>
      </c>
      <c r="K113" s="16" t="s">
        <v>10</v>
      </c>
      <c r="L113" s="16">
        <f>J113</f>
        <v>20000</v>
      </c>
      <c r="M113" s="16">
        <v>14285.71</v>
      </c>
      <c r="N113" s="16" t="s">
        <v>10</v>
      </c>
      <c r="O113" s="16">
        <f>M113</f>
        <v>14285.71</v>
      </c>
      <c r="P113" s="16">
        <f>M113-J113</f>
        <v>-5714.290000000001</v>
      </c>
      <c r="Q113" s="16" t="s">
        <v>10</v>
      </c>
      <c r="R113" s="16">
        <f>P113</f>
        <v>-5714.290000000001</v>
      </c>
    </row>
    <row r="114" spans="2:18" ht="27.75" customHeight="1" hidden="1">
      <c r="B114" s="19"/>
      <c r="C114" s="96"/>
      <c r="D114" s="96"/>
      <c r="E114" s="96"/>
      <c r="F114" s="96"/>
      <c r="G114" s="157"/>
      <c r="H114" s="186"/>
      <c r="I114" s="186"/>
      <c r="J114" s="187"/>
      <c r="K114" s="187"/>
      <c r="L114" s="187"/>
      <c r="M114" s="187"/>
      <c r="N114" s="187"/>
      <c r="O114" s="187"/>
      <c r="P114" s="187"/>
      <c r="Q114" s="187"/>
      <c r="R114" s="187"/>
    </row>
    <row r="115" spans="2:18" ht="21" customHeight="1">
      <c r="B115" s="37" t="s">
        <v>171</v>
      </c>
      <c r="C115" s="37"/>
      <c r="D115" s="37"/>
      <c r="E115" s="37"/>
      <c r="F115" s="37"/>
      <c r="G115" s="37"/>
      <c r="H115" s="37"/>
      <c r="I115" s="37"/>
      <c r="J115" s="37"/>
      <c r="K115" s="37"/>
      <c r="L115" s="37"/>
      <c r="M115" s="37"/>
      <c r="N115" s="37"/>
      <c r="O115" s="37"/>
      <c r="P115" s="37"/>
      <c r="Q115" s="37"/>
      <c r="R115" s="37"/>
    </row>
    <row r="116" spans="2:18" ht="18.75" customHeight="1">
      <c r="B116" s="19" t="s">
        <v>32</v>
      </c>
      <c r="C116" s="162" t="s">
        <v>33</v>
      </c>
      <c r="D116" s="162"/>
      <c r="E116" s="162"/>
      <c r="F116" s="162"/>
      <c r="G116" s="157"/>
      <c r="H116" s="136"/>
      <c r="I116" s="136"/>
      <c r="J116" s="187"/>
      <c r="K116" s="157"/>
      <c r="L116" s="187"/>
      <c r="M116" s="187"/>
      <c r="N116" s="157"/>
      <c r="O116" s="187"/>
      <c r="P116" s="157"/>
      <c r="Q116" s="157"/>
      <c r="R116" s="157"/>
    </row>
    <row r="117" spans="2:18" ht="54.75" customHeight="1">
      <c r="B117" s="19" t="s">
        <v>35</v>
      </c>
      <c r="C117" s="96" t="s">
        <v>107</v>
      </c>
      <c r="D117" s="96"/>
      <c r="E117" s="96"/>
      <c r="F117" s="96"/>
      <c r="G117" s="157" t="s">
        <v>34</v>
      </c>
      <c r="H117" s="136" t="s">
        <v>39</v>
      </c>
      <c r="I117" s="136"/>
      <c r="J117" s="9">
        <v>100</v>
      </c>
      <c r="K117" s="9" t="s">
        <v>10</v>
      </c>
      <c r="L117" s="9">
        <v>100</v>
      </c>
      <c r="M117" s="9">
        <v>100</v>
      </c>
      <c r="N117" s="9" t="s">
        <v>10</v>
      </c>
      <c r="O117" s="9">
        <v>100</v>
      </c>
      <c r="P117" s="168">
        <f>M117-J117</f>
        <v>0</v>
      </c>
      <c r="Q117" s="9" t="s">
        <v>10</v>
      </c>
      <c r="R117" s="168">
        <f>O117-L117</f>
        <v>0</v>
      </c>
    </row>
    <row r="118" spans="2:18" ht="15.75" hidden="1">
      <c r="B118" s="188"/>
      <c r="C118" s="152"/>
      <c r="D118" s="152"/>
      <c r="E118" s="152"/>
      <c r="F118" s="152"/>
      <c r="G118" s="189"/>
      <c r="H118" s="190"/>
      <c r="I118" s="191"/>
      <c r="J118" s="15"/>
      <c r="K118" s="171"/>
      <c r="L118" s="15"/>
      <c r="M118" s="15"/>
      <c r="N118" s="171"/>
      <c r="O118" s="15"/>
      <c r="P118" s="171"/>
      <c r="Q118" s="171"/>
      <c r="R118" s="171"/>
    </row>
    <row r="119" spans="2:18" ht="15.75">
      <c r="B119" s="172"/>
      <c r="C119" s="39" t="s">
        <v>93</v>
      </c>
      <c r="D119" s="40"/>
      <c r="E119" s="40"/>
      <c r="F119" s="40"/>
      <c r="G119" s="40"/>
      <c r="H119" s="40"/>
      <c r="I119" s="40"/>
      <c r="J119" s="40"/>
      <c r="K119" s="40"/>
      <c r="L119" s="40"/>
      <c r="M119" s="40"/>
      <c r="N119" s="40"/>
      <c r="O119" s="40"/>
      <c r="P119" s="40"/>
      <c r="Q119" s="41"/>
      <c r="R119" s="192"/>
    </row>
    <row r="120" spans="2:18" ht="15.75">
      <c r="B120" s="17" t="s">
        <v>21</v>
      </c>
      <c r="C120" s="30" t="s">
        <v>161</v>
      </c>
      <c r="D120" s="31"/>
      <c r="E120" s="31"/>
      <c r="F120" s="31"/>
      <c r="G120" s="31"/>
      <c r="H120" s="31"/>
      <c r="I120" s="31"/>
      <c r="J120" s="31"/>
      <c r="K120" s="31"/>
      <c r="L120" s="31"/>
      <c r="M120" s="31"/>
      <c r="N120" s="31"/>
      <c r="O120" s="31"/>
      <c r="P120" s="31"/>
      <c r="Q120" s="31"/>
      <c r="R120" s="32"/>
    </row>
    <row r="121" spans="2:18" ht="104.25" customHeight="1">
      <c r="B121" s="19" t="s">
        <v>21</v>
      </c>
      <c r="C121" s="193" t="s">
        <v>172</v>
      </c>
      <c r="D121" s="194"/>
      <c r="E121" s="194"/>
      <c r="F121" s="195"/>
      <c r="G121" s="102" t="s">
        <v>74</v>
      </c>
      <c r="H121" s="106" t="s">
        <v>153</v>
      </c>
      <c r="I121" s="106"/>
      <c r="J121" s="196">
        <v>219839</v>
      </c>
      <c r="K121" s="196"/>
      <c r="L121" s="196">
        <f>J121</f>
        <v>219839</v>
      </c>
      <c r="M121" s="196">
        <v>105707.16</v>
      </c>
      <c r="N121" s="196"/>
      <c r="O121" s="196">
        <f>M121</f>
        <v>105707.16</v>
      </c>
      <c r="P121" s="196">
        <f>M121-J121</f>
        <v>-114131.84</v>
      </c>
      <c r="Q121" s="196"/>
      <c r="R121" s="196">
        <f>P121</f>
        <v>-114131.84</v>
      </c>
    </row>
    <row r="122" spans="2:18" ht="90.75" customHeight="1">
      <c r="B122" s="19" t="s">
        <v>60</v>
      </c>
      <c r="C122" s="197" t="s">
        <v>173</v>
      </c>
      <c r="D122" s="198"/>
      <c r="E122" s="198"/>
      <c r="F122" s="199"/>
      <c r="G122" s="9" t="s">
        <v>74</v>
      </c>
      <c r="H122" s="36" t="s">
        <v>153</v>
      </c>
      <c r="I122" s="36"/>
      <c r="J122" s="200">
        <v>184839</v>
      </c>
      <c r="K122" s="200"/>
      <c r="L122" s="200">
        <f aca="true" t="shared" si="5" ref="L122:L128">J122</f>
        <v>184839</v>
      </c>
      <c r="M122" s="200">
        <v>92019.46</v>
      </c>
      <c r="N122" s="200"/>
      <c r="O122" s="200">
        <f aca="true" t="shared" si="6" ref="O122:O128">M122</f>
        <v>92019.46</v>
      </c>
      <c r="P122" s="200">
        <f aca="true" t="shared" si="7" ref="P122:P128">M122-J122</f>
        <v>-92819.54</v>
      </c>
      <c r="Q122" s="200"/>
      <c r="R122" s="200">
        <f aca="true" t="shared" si="8" ref="R122:R128">P122</f>
        <v>-92819.54</v>
      </c>
    </row>
    <row r="123" spans="2:18" ht="52.5" customHeight="1">
      <c r="B123" s="19"/>
      <c r="C123" s="197" t="s">
        <v>174</v>
      </c>
      <c r="D123" s="198"/>
      <c r="E123" s="198"/>
      <c r="F123" s="199"/>
      <c r="G123" s="9" t="s">
        <v>74</v>
      </c>
      <c r="H123" s="36" t="s">
        <v>153</v>
      </c>
      <c r="I123" s="36"/>
      <c r="J123" s="200">
        <v>184839</v>
      </c>
      <c r="K123" s="200"/>
      <c r="L123" s="200">
        <f t="shared" si="5"/>
        <v>184839</v>
      </c>
      <c r="M123" s="200">
        <v>92019.46</v>
      </c>
      <c r="N123" s="200"/>
      <c r="O123" s="200">
        <f t="shared" si="6"/>
        <v>92019.46</v>
      </c>
      <c r="P123" s="200">
        <f t="shared" si="7"/>
        <v>-92819.54</v>
      </c>
      <c r="Q123" s="200"/>
      <c r="R123" s="200">
        <f t="shared" si="8"/>
        <v>-92819.54</v>
      </c>
    </row>
    <row r="124" spans="2:18" ht="57.75" customHeight="1">
      <c r="B124" s="19" t="s">
        <v>63</v>
      </c>
      <c r="C124" s="197" t="s">
        <v>175</v>
      </c>
      <c r="D124" s="198"/>
      <c r="E124" s="198"/>
      <c r="F124" s="199"/>
      <c r="G124" s="9" t="s">
        <v>74</v>
      </c>
      <c r="H124" s="36" t="s">
        <v>153</v>
      </c>
      <c r="I124" s="36"/>
      <c r="J124" s="200">
        <v>35000</v>
      </c>
      <c r="K124" s="200"/>
      <c r="L124" s="200">
        <f t="shared" si="5"/>
        <v>35000</v>
      </c>
      <c r="M124" s="200">
        <v>13687.7</v>
      </c>
      <c r="N124" s="200"/>
      <c r="O124" s="200">
        <f t="shared" si="6"/>
        <v>13687.7</v>
      </c>
      <c r="P124" s="200">
        <f t="shared" si="7"/>
        <v>-21312.3</v>
      </c>
      <c r="Q124" s="200"/>
      <c r="R124" s="200">
        <f t="shared" si="8"/>
        <v>-21312.3</v>
      </c>
    </row>
    <row r="125" spans="2:18" ht="43.5" customHeight="1">
      <c r="B125" s="19"/>
      <c r="C125" s="197" t="s">
        <v>176</v>
      </c>
      <c r="D125" s="198"/>
      <c r="E125" s="198"/>
      <c r="F125" s="199"/>
      <c r="G125" s="9" t="s">
        <v>74</v>
      </c>
      <c r="H125" s="36" t="s">
        <v>153</v>
      </c>
      <c r="I125" s="36"/>
      <c r="J125" s="200">
        <v>35000</v>
      </c>
      <c r="K125" s="200"/>
      <c r="L125" s="200">
        <f t="shared" si="5"/>
        <v>35000</v>
      </c>
      <c r="M125" s="200">
        <v>13687.7</v>
      </c>
      <c r="N125" s="200"/>
      <c r="O125" s="200">
        <f t="shared" si="6"/>
        <v>13687.7</v>
      </c>
      <c r="P125" s="200">
        <f t="shared" si="7"/>
        <v>-21312.3</v>
      </c>
      <c r="Q125" s="200"/>
      <c r="R125" s="200">
        <f t="shared" si="8"/>
        <v>-21312.3</v>
      </c>
    </row>
    <row r="126" spans="2:18" ht="32.25" customHeight="1">
      <c r="B126" s="19" t="s">
        <v>66</v>
      </c>
      <c r="C126" s="197" t="s">
        <v>177</v>
      </c>
      <c r="D126" s="198"/>
      <c r="E126" s="198"/>
      <c r="F126" s="199"/>
      <c r="G126" s="9" t="s">
        <v>74</v>
      </c>
      <c r="H126" s="36" t="s">
        <v>153</v>
      </c>
      <c r="I126" s="36"/>
      <c r="J126" s="200">
        <v>24000</v>
      </c>
      <c r="K126" s="200"/>
      <c r="L126" s="200">
        <f t="shared" si="5"/>
        <v>24000</v>
      </c>
      <c r="M126" s="200">
        <v>8067.4</v>
      </c>
      <c r="N126" s="200"/>
      <c r="O126" s="200">
        <f t="shared" si="6"/>
        <v>8067.4</v>
      </c>
      <c r="P126" s="200">
        <f t="shared" si="7"/>
        <v>-15932.6</v>
      </c>
      <c r="Q126" s="200"/>
      <c r="R126" s="200">
        <f t="shared" si="8"/>
        <v>-15932.6</v>
      </c>
    </row>
    <row r="127" spans="2:18" ht="29.25" customHeight="1">
      <c r="B127" s="19"/>
      <c r="C127" s="197" t="s">
        <v>178</v>
      </c>
      <c r="D127" s="198"/>
      <c r="E127" s="198"/>
      <c r="F127" s="199"/>
      <c r="G127" s="9" t="s">
        <v>74</v>
      </c>
      <c r="H127" s="36" t="s">
        <v>153</v>
      </c>
      <c r="I127" s="36"/>
      <c r="J127" s="200">
        <v>121839</v>
      </c>
      <c r="K127" s="200"/>
      <c r="L127" s="200">
        <f t="shared" si="5"/>
        <v>121839</v>
      </c>
      <c r="M127" s="200">
        <f>5620.3+59585.74</f>
        <v>65206.04</v>
      </c>
      <c r="N127" s="200"/>
      <c r="O127" s="200">
        <f t="shared" si="6"/>
        <v>65206.04</v>
      </c>
      <c r="P127" s="200">
        <f t="shared" si="7"/>
        <v>-56632.96</v>
      </c>
      <c r="Q127" s="200"/>
      <c r="R127" s="200">
        <f t="shared" si="8"/>
        <v>-56632.96</v>
      </c>
    </row>
    <row r="128" spans="2:18" ht="15.75">
      <c r="B128" s="19" t="s">
        <v>70</v>
      </c>
      <c r="C128" s="197" t="s">
        <v>179</v>
      </c>
      <c r="D128" s="198"/>
      <c r="E128" s="198"/>
      <c r="F128" s="199"/>
      <c r="G128" s="9" t="s">
        <v>74</v>
      </c>
      <c r="H128" s="36" t="s">
        <v>153</v>
      </c>
      <c r="I128" s="36"/>
      <c r="J128" s="200">
        <v>19000</v>
      </c>
      <c r="K128" s="200"/>
      <c r="L128" s="200">
        <f t="shared" si="5"/>
        <v>19000</v>
      </c>
      <c r="M128" s="200">
        <v>12000</v>
      </c>
      <c r="N128" s="200"/>
      <c r="O128" s="200">
        <f t="shared" si="6"/>
        <v>12000</v>
      </c>
      <c r="P128" s="200">
        <f t="shared" si="7"/>
        <v>-7000</v>
      </c>
      <c r="Q128" s="200"/>
      <c r="R128" s="200">
        <f t="shared" si="8"/>
        <v>-7000</v>
      </c>
    </row>
    <row r="129" spans="2:18" ht="15.75">
      <c r="B129" s="37" t="s">
        <v>108</v>
      </c>
      <c r="C129" s="37"/>
      <c r="D129" s="37"/>
      <c r="E129" s="37"/>
      <c r="F129" s="37"/>
      <c r="G129" s="37"/>
      <c r="H129" s="37"/>
      <c r="I129" s="37"/>
      <c r="J129" s="37"/>
      <c r="K129" s="37"/>
      <c r="L129" s="37"/>
      <c r="M129" s="37"/>
      <c r="N129" s="37"/>
      <c r="O129" s="37"/>
      <c r="P129" s="37"/>
      <c r="Q129" s="37"/>
      <c r="R129" s="37"/>
    </row>
    <row r="130" spans="2:18" ht="15.75">
      <c r="B130" s="14" t="s">
        <v>15</v>
      </c>
      <c r="C130" s="30" t="s">
        <v>16</v>
      </c>
      <c r="D130" s="31"/>
      <c r="E130" s="31"/>
      <c r="F130" s="31"/>
      <c r="G130" s="31"/>
      <c r="H130" s="31"/>
      <c r="I130" s="31"/>
      <c r="J130" s="31"/>
      <c r="K130" s="31"/>
      <c r="L130" s="31"/>
      <c r="M130" s="31"/>
      <c r="N130" s="31"/>
      <c r="O130" s="31"/>
      <c r="P130" s="31"/>
      <c r="Q130" s="31"/>
      <c r="R130" s="32"/>
    </row>
    <row r="131" spans="2:18" ht="15.75" customHeight="1">
      <c r="B131" s="19" t="s">
        <v>17</v>
      </c>
      <c r="C131" s="96" t="s">
        <v>180</v>
      </c>
      <c r="D131" s="96"/>
      <c r="E131" s="96"/>
      <c r="F131" s="96"/>
      <c r="G131" s="9" t="s">
        <v>61</v>
      </c>
      <c r="H131" s="136" t="s">
        <v>104</v>
      </c>
      <c r="I131" s="136"/>
      <c r="J131" s="201">
        <v>880</v>
      </c>
      <c r="K131" s="201"/>
      <c r="L131" s="201">
        <f>J131</f>
        <v>880</v>
      </c>
      <c r="M131" s="201">
        <v>217</v>
      </c>
      <c r="N131" s="201"/>
      <c r="O131" s="201">
        <f>M131</f>
        <v>217</v>
      </c>
      <c r="P131" s="201">
        <f>M131-J131</f>
        <v>-663</v>
      </c>
      <c r="Q131" s="201"/>
      <c r="R131" s="201">
        <f>P131</f>
        <v>-663</v>
      </c>
    </row>
    <row r="132" spans="2:18" ht="35.25" customHeight="1">
      <c r="B132" s="19" t="s">
        <v>64</v>
      </c>
      <c r="C132" s="96" t="s">
        <v>181</v>
      </c>
      <c r="D132" s="96"/>
      <c r="E132" s="96"/>
      <c r="F132" s="96"/>
      <c r="G132" s="9" t="s">
        <v>61</v>
      </c>
      <c r="H132" s="136" t="s">
        <v>104</v>
      </c>
      <c r="I132" s="137"/>
      <c r="J132" s="202">
        <v>26</v>
      </c>
      <c r="K132" s="202"/>
      <c r="L132" s="9">
        <f>J132</f>
        <v>26</v>
      </c>
      <c r="M132" s="202">
        <v>13</v>
      </c>
      <c r="N132" s="202"/>
      <c r="O132" s="202">
        <f>M132</f>
        <v>13</v>
      </c>
      <c r="P132" s="202">
        <f>M132-J132</f>
        <v>-13</v>
      </c>
      <c r="Q132" s="202"/>
      <c r="R132" s="202">
        <f>P132</f>
        <v>-13</v>
      </c>
    </row>
    <row r="133" spans="2:18" ht="15.75">
      <c r="B133" s="37" t="s">
        <v>182</v>
      </c>
      <c r="C133" s="37"/>
      <c r="D133" s="37"/>
      <c r="E133" s="37"/>
      <c r="F133" s="37"/>
      <c r="G133" s="37"/>
      <c r="H133" s="37"/>
      <c r="I133" s="37"/>
      <c r="J133" s="203"/>
      <c r="K133" s="203"/>
      <c r="L133" s="203"/>
      <c r="M133" s="203"/>
      <c r="N133" s="203"/>
      <c r="O133" s="203"/>
      <c r="P133" s="203"/>
      <c r="Q133" s="203"/>
      <c r="R133" s="203"/>
    </row>
    <row r="134" spans="2:18" ht="15.75">
      <c r="B134" s="185" t="s">
        <v>18</v>
      </c>
      <c r="C134" s="162" t="s">
        <v>19</v>
      </c>
      <c r="D134" s="162"/>
      <c r="E134" s="162"/>
      <c r="F134" s="162"/>
      <c r="G134" s="176"/>
      <c r="H134" s="183"/>
      <c r="I134" s="183"/>
      <c r="J134" s="183"/>
      <c r="K134" s="183"/>
      <c r="L134" s="183"/>
      <c r="M134" s="183"/>
      <c r="N134" s="183"/>
      <c r="O134" s="183"/>
      <c r="P134" s="183"/>
      <c r="Q134" s="183"/>
      <c r="R134" s="183"/>
    </row>
    <row r="135" spans="2:18" ht="40.5" customHeight="1">
      <c r="B135" s="19" t="s">
        <v>20</v>
      </c>
      <c r="C135" s="96" t="s">
        <v>109</v>
      </c>
      <c r="D135" s="96"/>
      <c r="E135" s="96"/>
      <c r="F135" s="96"/>
      <c r="G135" s="9" t="s">
        <v>74</v>
      </c>
      <c r="H135" s="136" t="s">
        <v>39</v>
      </c>
      <c r="I135" s="136"/>
      <c r="J135" s="204">
        <v>210.04</v>
      </c>
      <c r="K135" s="201"/>
      <c r="L135" s="204">
        <f>J135</f>
        <v>210.04</v>
      </c>
      <c r="M135" s="204">
        <v>274.59</v>
      </c>
      <c r="N135" s="201"/>
      <c r="O135" s="204">
        <f>M135</f>
        <v>274.59</v>
      </c>
      <c r="P135" s="204">
        <f>M135-J135</f>
        <v>64.54999999999998</v>
      </c>
      <c r="Q135" s="201"/>
      <c r="R135" s="204">
        <f>P135</f>
        <v>64.54999999999998</v>
      </c>
    </row>
    <row r="136" spans="2:18" ht="16.5">
      <c r="B136" s="19" t="s">
        <v>65</v>
      </c>
      <c r="C136" s="96" t="s">
        <v>183</v>
      </c>
      <c r="D136" s="96"/>
      <c r="E136" s="96"/>
      <c r="F136" s="96"/>
      <c r="G136" s="9" t="s">
        <v>74</v>
      </c>
      <c r="H136" s="136" t="s">
        <v>39</v>
      </c>
      <c r="I136" s="137"/>
      <c r="J136" s="16">
        <v>1350</v>
      </c>
      <c r="K136" s="16"/>
      <c r="L136" s="16">
        <v>1350</v>
      </c>
      <c r="M136" s="117">
        <v>1350</v>
      </c>
      <c r="N136" s="117"/>
      <c r="O136" s="117">
        <v>1350</v>
      </c>
      <c r="P136" s="205">
        <v>0</v>
      </c>
      <c r="Q136" s="205"/>
      <c r="R136" s="205"/>
    </row>
    <row r="137" spans="2:18" ht="15.75">
      <c r="B137" s="37"/>
      <c r="C137" s="37"/>
      <c r="D137" s="37"/>
      <c r="E137" s="37"/>
      <c r="F137" s="37"/>
      <c r="G137" s="37"/>
      <c r="H137" s="37"/>
      <c r="I137" s="37"/>
      <c r="J137" s="37"/>
      <c r="K137" s="37"/>
      <c r="L137" s="37"/>
      <c r="M137" s="37"/>
      <c r="N137" s="37"/>
      <c r="O137" s="37"/>
      <c r="P137" s="37"/>
      <c r="Q137" s="37"/>
      <c r="R137" s="37"/>
    </row>
    <row r="138" spans="2:18" ht="15.75">
      <c r="B138" s="19" t="s">
        <v>32</v>
      </c>
      <c r="C138" s="162" t="s">
        <v>33</v>
      </c>
      <c r="D138" s="162"/>
      <c r="E138" s="162"/>
      <c r="F138" s="162"/>
      <c r="G138" s="157"/>
      <c r="H138" s="136"/>
      <c r="I138" s="136"/>
      <c r="J138" s="187"/>
      <c r="K138" s="157"/>
      <c r="L138" s="187"/>
      <c r="M138" s="187"/>
      <c r="N138" s="157"/>
      <c r="O138" s="187"/>
      <c r="P138" s="157"/>
      <c r="Q138" s="157"/>
      <c r="R138" s="157"/>
    </row>
    <row r="139" spans="2:18" ht="45" customHeight="1">
      <c r="B139" s="19" t="s">
        <v>35</v>
      </c>
      <c r="C139" s="114" t="s">
        <v>139</v>
      </c>
      <c r="D139" s="115"/>
      <c r="E139" s="115"/>
      <c r="F139" s="116"/>
      <c r="G139" s="157" t="s">
        <v>34</v>
      </c>
      <c r="H139" s="136" t="s">
        <v>39</v>
      </c>
      <c r="I139" s="136"/>
      <c r="J139" s="9">
        <v>100</v>
      </c>
      <c r="K139" s="9" t="s">
        <v>10</v>
      </c>
      <c r="L139" s="9">
        <v>100</v>
      </c>
      <c r="M139" s="9">
        <v>100</v>
      </c>
      <c r="N139" s="9" t="s">
        <v>10</v>
      </c>
      <c r="O139" s="9">
        <v>100</v>
      </c>
      <c r="P139" s="168">
        <f>M139-J139</f>
        <v>0</v>
      </c>
      <c r="Q139" s="9" t="s">
        <v>10</v>
      </c>
      <c r="R139" s="168">
        <f>O139-L139</f>
        <v>0</v>
      </c>
    </row>
    <row r="140" spans="2:18" ht="51" customHeight="1">
      <c r="B140" s="19" t="s">
        <v>110</v>
      </c>
      <c r="C140" s="96" t="s">
        <v>111</v>
      </c>
      <c r="D140" s="96"/>
      <c r="E140" s="96"/>
      <c r="F140" s="96"/>
      <c r="G140" s="157" t="s">
        <v>34</v>
      </c>
      <c r="H140" s="136" t="s">
        <v>39</v>
      </c>
      <c r="I140" s="136"/>
      <c r="J140" s="9">
        <v>100</v>
      </c>
      <c r="K140" s="9" t="s">
        <v>10</v>
      </c>
      <c r="L140" s="9">
        <v>100</v>
      </c>
      <c r="M140" s="9">
        <v>100</v>
      </c>
      <c r="N140" s="9" t="s">
        <v>10</v>
      </c>
      <c r="O140" s="9">
        <v>100</v>
      </c>
      <c r="P140" s="168">
        <f>M140-J140</f>
        <v>0</v>
      </c>
      <c r="Q140" s="9" t="s">
        <v>10</v>
      </c>
      <c r="R140" s="168">
        <f>O140-L140</f>
        <v>0</v>
      </c>
    </row>
    <row r="141" spans="2:18" s="4" customFormat="1" ht="22.5" customHeight="1">
      <c r="B141" s="43" t="s">
        <v>184</v>
      </c>
      <c r="C141" s="44"/>
      <c r="D141" s="44"/>
      <c r="E141" s="44"/>
      <c r="F141" s="44"/>
      <c r="G141" s="44"/>
      <c r="H141" s="44"/>
      <c r="I141" s="44"/>
      <c r="J141" s="44"/>
      <c r="K141" s="44"/>
      <c r="L141" s="44"/>
      <c r="M141" s="44"/>
      <c r="N141" s="44"/>
      <c r="O141" s="44"/>
      <c r="P141" s="44"/>
      <c r="Q141" s="44"/>
      <c r="R141" s="45"/>
    </row>
    <row r="142" spans="2:18" ht="15.75">
      <c r="B142" s="172">
        <v>1</v>
      </c>
      <c r="C142" s="38" t="s">
        <v>14</v>
      </c>
      <c r="D142" s="38"/>
      <c r="E142" s="38"/>
      <c r="F142" s="38"/>
      <c r="G142" s="176"/>
      <c r="H142" s="183"/>
      <c r="I142" s="183"/>
      <c r="J142" s="183"/>
      <c r="K142" s="183"/>
      <c r="L142" s="183"/>
      <c r="M142" s="183"/>
      <c r="N142" s="183"/>
      <c r="O142" s="183"/>
      <c r="P142" s="183"/>
      <c r="Q142" s="183"/>
      <c r="R142" s="183"/>
    </row>
    <row r="143" spans="2:18" ht="123.75" customHeight="1">
      <c r="B143" s="172">
        <v>1</v>
      </c>
      <c r="C143" s="193" t="s">
        <v>186</v>
      </c>
      <c r="D143" s="194"/>
      <c r="E143" s="194"/>
      <c r="F143" s="195"/>
      <c r="G143" s="9" t="s">
        <v>74</v>
      </c>
      <c r="H143" s="93" t="s">
        <v>69</v>
      </c>
      <c r="I143" s="94"/>
      <c r="J143" s="107">
        <v>3503609</v>
      </c>
      <c r="K143" s="207"/>
      <c r="L143" s="196">
        <f>J143</f>
        <v>3503609</v>
      </c>
      <c r="M143" s="16">
        <f>3403595.94+100000</f>
        <v>3503595.94</v>
      </c>
      <c r="N143" s="196"/>
      <c r="O143" s="196">
        <f>M143</f>
        <v>3503595.94</v>
      </c>
      <c r="P143" s="196">
        <f>M143-J143</f>
        <v>-13.06000000005588</v>
      </c>
      <c r="Q143" s="196"/>
      <c r="R143" s="196">
        <f>P143</f>
        <v>-13.06000000005588</v>
      </c>
    </row>
    <row r="144" spans="2:18" ht="51" customHeight="1">
      <c r="B144" s="19" t="s">
        <v>60</v>
      </c>
      <c r="C144" s="96" t="s">
        <v>113</v>
      </c>
      <c r="D144" s="96"/>
      <c r="E144" s="96"/>
      <c r="F144" s="96"/>
      <c r="G144" s="9" t="s">
        <v>74</v>
      </c>
      <c r="H144" s="36" t="s">
        <v>69</v>
      </c>
      <c r="I144" s="36"/>
      <c r="J144" s="208">
        <v>853860</v>
      </c>
      <c r="K144" s="16" t="s">
        <v>10</v>
      </c>
      <c r="L144" s="16">
        <f>J144</f>
        <v>853860</v>
      </c>
      <c r="M144" s="16">
        <v>853860</v>
      </c>
      <c r="N144" s="16" t="s">
        <v>10</v>
      </c>
      <c r="O144" s="16">
        <f>M144</f>
        <v>853860</v>
      </c>
      <c r="P144" s="16">
        <f>M144-J144</f>
        <v>0</v>
      </c>
      <c r="Q144" s="16" t="s">
        <v>10</v>
      </c>
      <c r="R144" s="16">
        <f>P144</f>
        <v>0</v>
      </c>
    </row>
    <row r="145" spans="2:18" ht="47.25" customHeight="1">
      <c r="B145" s="19" t="s">
        <v>63</v>
      </c>
      <c r="C145" s="96" t="s">
        <v>114</v>
      </c>
      <c r="D145" s="96"/>
      <c r="E145" s="96"/>
      <c r="F145" s="96"/>
      <c r="G145" s="9" t="s">
        <v>68</v>
      </c>
      <c r="H145" s="93" t="s">
        <v>69</v>
      </c>
      <c r="I145" s="94"/>
      <c r="J145" s="16">
        <v>266400</v>
      </c>
      <c r="K145" s="16" t="s">
        <v>10</v>
      </c>
      <c r="L145" s="16">
        <f aca="true" t="shared" si="9" ref="L145:L157">J145</f>
        <v>266400</v>
      </c>
      <c r="M145" s="16">
        <v>266400</v>
      </c>
      <c r="N145" s="16" t="s">
        <v>10</v>
      </c>
      <c r="O145" s="16">
        <f aca="true" t="shared" si="10" ref="O145:O157">M145</f>
        <v>266400</v>
      </c>
      <c r="P145" s="16">
        <f aca="true" t="shared" si="11" ref="P145:P157">M145-J145</f>
        <v>0</v>
      </c>
      <c r="Q145" s="16" t="s">
        <v>10</v>
      </c>
      <c r="R145" s="16">
        <f aca="true" t="shared" si="12" ref="R145:R157">P145</f>
        <v>0</v>
      </c>
    </row>
    <row r="146" spans="2:18" ht="80.25" customHeight="1">
      <c r="B146" s="19" t="s">
        <v>66</v>
      </c>
      <c r="C146" s="96" t="s">
        <v>187</v>
      </c>
      <c r="D146" s="96"/>
      <c r="E146" s="96"/>
      <c r="F146" s="96"/>
      <c r="G146" s="9" t="s">
        <v>74</v>
      </c>
      <c r="H146" s="93" t="s">
        <v>69</v>
      </c>
      <c r="I146" s="94"/>
      <c r="J146" s="16">
        <v>42000</v>
      </c>
      <c r="K146" s="16"/>
      <c r="L146" s="16">
        <f t="shared" si="9"/>
        <v>42000</v>
      </c>
      <c r="M146" s="16">
        <v>42000</v>
      </c>
      <c r="N146" s="16"/>
      <c r="O146" s="16">
        <f t="shared" si="10"/>
        <v>42000</v>
      </c>
      <c r="P146" s="16">
        <f t="shared" si="11"/>
        <v>0</v>
      </c>
      <c r="Q146" s="16"/>
      <c r="R146" s="16">
        <f t="shared" si="12"/>
        <v>0</v>
      </c>
    </row>
    <row r="147" spans="2:18" ht="80.25" customHeight="1">
      <c r="B147" s="19" t="s">
        <v>70</v>
      </c>
      <c r="C147" s="96" t="s">
        <v>115</v>
      </c>
      <c r="D147" s="96"/>
      <c r="E147" s="96"/>
      <c r="F147" s="96"/>
      <c r="G147" s="9" t="s">
        <v>68</v>
      </c>
      <c r="H147" s="93" t="s">
        <v>69</v>
      </c>
      <c r="I147" s="94"/>
      <c r="J147" s="16">
        <v>372455</v>
      </c>
      <c r="K147" s="16"/>
      <c r="L147" s="16">
        <f t="shared" si="9"/>
        <v>372455</v>
      </c>
      <c r="M147" s="16">
        <v>372455</v>
      </c>
      <c r="N147" s="16"/>
      <c r="O147" s="16">
        <f t="shared" si="10"/>
        <v>372455</v>
      </c>
      <c r="P147" s="16">
        <f t="shared" si="11"/>
        <v>0</v>
      </c>
      <c r="Q147" s="16"/>
      <c r="R147" s="16">
        <f t="shared" si="12"/>
        <v>0</v>
      </c>
    </row>
    <row r="148" spans="2:18" ht="128.25" customHeight="1">
      <c r="B148" s="19" t="s">
        <v>72</v>
      </c>
      <c r="C148" s="114" t="s">
        <v>188</v>
      </c>
      <c r="D148" s="115"/>
      <c r="E148" s="115"/>
      <c r="F148" s="116"/>
      <c r="G148" s="9" t="s">
        <v>68</v>
      </c>
      <c r="H148" s="93" t="s">
        <v>69</v>
      </c>
      <c r="I148" s="94"/>
      <c r="J148" s="16">
        <v>813109</v>
      </c>
      <c r="K148" s="16"/>
      <c r="L148" s="16">
        <f t="shared" si="9"/>
        <v>813109</v>
      </c>
      <c r="M148" s="16">
        <v>813109</v>
      </c>
      <c r="N148" s="16"/>
      <c r="O148" s="16">
        <f t="shared" si="10"/>
        <v>813109</v>
      </c>
      <c r="P148" s="16">
        <f t="shared" si="11"/>
        <v>0</v>
      </c>
      <c r="Q148" s="16"/>
      <c r="R148" s="16">
        <f t="shared" si="12"/>
        <v>0</v>
      </c>
    </row>
    <row r="149" spans="2:18" ht="60" customHeight="1">
      <c r="B149" s="19" t="s">
        <v>73</v>
      </c>
      <c r="C149" s="114" t="s">
        <v>116</v>
      </c>
      <c r="D149" s="115"/>
      <c r="E149" s="115"/>
      <c r="F149" s="116"/>
      <c r="G149" s="9" t="s">
        <v>68</v>
      </c>
      <c r="H149" s="93" t="s">
        <v>69</v>
      </c>
      <c r="I149" s="94"/>
      <c r="J149" s="16">
        <v>501900</v>
      </c>
      <c r="K149" s="16"/>
      <c r="L149" s="16">
        <f t="shared" si="9"/>
        <v>501900</v>
      </c>
      <c r="M149" s="16">
        <v>501893.94</v>
      </c>
      <c r="N149" s="16"/>
      <c r="O149" s="16">
        <f t="shared" si="10"/>
        <v>501893.94</v>
      </c>
      <c r="P149" s="16">
        <f t="shared" si="11"/>
        <v>-6.059999999997672</v>
      </c>
      <c r="Q149" s="16"/>
      <c r="R149" s="16">
        <f t="shared" si="12"/>
        <v>-6.059999999997672</v>
      </c>
    </row>
    <row r="150" spans="2:18" ht="60" customHeight="1">
      <c r="B150" s="19" t="s">
        <v>112</v>
      </c>
      <c r="C150" s="114" t="s">
        <v>189</v>
      </c>
      <c r="D150" s="115"/>
      <c r="E150" s="115"/>
      <c r="F150" s="116"/>
      <c r="G150" s="9" t="s">
        <v>68</v>
      </c>
      <c r="H150" s="93" t="s">
        <v>69</v>
      </c>
      <c r="I150" s="94"/>
      <c r="J150" s="16">
        <v>362040</v>
      </c>
      <c r="K150" s="16"/>
      <c r="L150" s="16">
        <f t="shared" si="9"/>
        <v>362040</v>
      </c>
      <c r="M150" s="16">
        <v>362040</v>
      </c>
      <c r="N150" s="16"/>
      <c r="O150" s="16">
        <f t="shared" si="10"/>
        <v>362040</v>
      </c>
      <c r="P150" s="16">
        <f t="shared" si="11"/>
        <v>0</v>
      </c>
      <c r="Q150" s="16"/>
      <c r="R150" s="16">
        <f t="shared" si="12"/>
        <v>0</v>
      </c>
    </row>
    <row r="151" spans="2:18" ht="60" customHeight="1">
      <c r="B151" s="19" t="s">
        <v>190</v>
      </c>
      <c r="C151" s="93" t="s">
        <v>191</v>
      </c>
      <c r="D151" s="94"/>
      <c r="E151" s="94"/>
      <c r="F151" s="95"/>
      <c r="G151" s="9" t="s">
        <v>68</v>
      </c>
      <c r="H151" s="93" t="s">
        <v>69</v>
      </c>
      <c r="I151" s="94"/>
      <c r="J151" s="16">
        <v>100000</v>
      </c>
      <c r="K151" s="16"/>
      <c r="L151" s="16">
        <f t="shared" si="9"/>
        <v>100000</v>
      </c>
      <c r="M151" s="16">
        <v>100000</v>
      </c>
      <c r="N151" s="16"/>
      <c r="O151" s="16">
        <f t="shared" si="10"/>
        <v>100000</v>
      </c>
      <c r="P151" s="16">
        <f t="shared" si="11"/>
        <v>0</v>
      </c>
      <c r="Q151" s="16"/>
      <c r="R151" s="16">
        <f t="shared" si="12"/>
        <v>0</v>
      </c>
    </row>
    <row r="152" spans="2:18" ht="48.75" customHeight="1">
      <c r="B152" s="19" t="s">
        <v>192</v>
      </c>
      <c r="C152" s="96" t="s">
        <v>193</v>
      </c>
      <c r="D152" s="96"/>
      <c r="E152" s="96"/>
      <c r="F152" s="96"/>
      <c r="G152" s="9" t="s">
        <v>74</v>
      </c>
      <c r="H152" s="93" t="s">
        <v>69</v>
      </c>
      <c r="I152" s="94"/>
      <c r="J152" s="16">
        <v>49745</v>
      </c>
      <c r="K152" s="16" t="s">
        <v>10</v>
      </c>
      <c r="L152" s="16">
        <f t="shared" si="9"/>
        <v>49745</v>
      </c>
      <c r="M152" s="16">
        <v>49745</v>
      </c>
      <c r="N152" s="16" t="s">
        <v>10</v>
      </c>
      <c r="O152" s="16">
        <f t="shared" si="10"/>
        <v>49745</v>
      </c>
      <c r="P152" s="16">
        <f t="shared" si="11"/>
        <v>0</v>
      </c>
      <c r="Q152" s="16" t="s">
        <v>10</v>
      </c>
      <c r="R152" s="16">
        <f t="shared" si="12"/>
        <v>0</v>
      </c>
    </row>
    <row r="153" spans="2:18" ht="60.75" customHeight="1">
      <c r="B153" s="19" t="s">
        <v>194</v>
      </c>
      <c r="C153" s="96" t="s">
        <v>195</v>
      </c>
      <c r="D153" s="96"/>
      <c r="E153" s="96"/>
      <c r="F153" s="96"/>
      <c r="G153" s="9" t="s">
        <v>74</v>
      </c>
      <c r="H153" s="93" t="s">
        <v>69</v>
      </c>
      <c r="I153" s="94"/>
      <c r="J153" s="42">
        <v>142100</v>
      </c>
      <c r="K153" s="42" t="s">
        <v>10</v>
      </c>
      <c r="L153" s="16">
        <f t="shared" si="9"/>
        <v>142100</v>
      </c>
      <c r="M153" s="42">
        <v>142093</v>
      </c>
      <c r="N153" s="42" t="s">
        <v>10</v>
      </c>
      <c r="O153" s="16">
        <f t="shared" si="10"/>
        <v>142093</v>
      </c>
      <c r="P153" s="16">
        <f t="shared" si="11"/>
        <v>-7</v>
      </c>
      <c r="Q153" s="42" t="s">
        <v>10</v>
      </c>
      <c r="R153" s="16">
        <f t="shared" si="12"/>
        <v>-7</v>
      </c>
    </row>
    <row r="154" spans="2:18" ht="38.25" customHeight="1">
      <c r="B154" s="19"/>
      <c r="C154" s="197" t="s">
        <v>196</v>
      </c>
      <c r="D154" s="198"/>
      <c r="E154" s="198"/>
      <c r="F154" s="199"/>
      <c r="G154" s="9" t="s">
        <v>74</v>
      </c>
      <c r="H154" s="93" t="s">
        <v>69</v>
      </c>
      <c r="I154" s="94"/>
      <c r="J154" s="16">
        <v>565900</v>
      </c>
      <c r="K154" s="16" t="s">
        <v>10</v>
      </c>
      <c r="L154" s="16">
        <f t="shared" si="9"/>
        <v>565900</v>
      </c>
      <c r="M154" s="16">
        <f>64000+501893.94</f>
        <v>565893.94</v>
      </c>
      <c r="N154" s="16" t="s">
        <v>10</v>
      </c>
      <c r="O154" s="16">
        <f t="shared" si="10"/>
        <v>565893.94</v>
      </c>
      <c r="P154" s="16">
        <f t="shared" si="11"/>
        <v>-6.060000000055879</v>
      </c>
      <c r="Q154" s="16" t="s">
        <v>10</v>
      </c>
      <c r="R154" s="16">
        <f t="shared" si="12"/>
        <v>-6.060000000055879</v>
      </c>
    </row>
    <row r="155" spans="2:18" ht="60.75" customHeight="1">
      <c r="B155" s="19"/>
      <c r="C155" s="96" t="s">
        <v>197</v>
      </c>
      <c r="D155" s="96"/>
      <c r="E155" s="96"/>
      <c r="F155" s="96"/>
      <c r="G155" s="9" t="s">
        <v>68</v>
      </c>
      <c r="H155" s="93" t="s">
        <v>69</v>
      </c>
      <c r="I155" s="94"/>
      <c r="J155" s="16">
        <v>398040</v>
      </c>
      <c r="K155" s="16" t="s">
        <v>10</v>
      </c>
      <c r="L155" s="16">
        <f t="shared" si="9"/>
        <v>398040</v>
      </c>
      <c r="M155" s="16">
        <f>362040+36000</f>
        <v>398040</v>
      </c>
      <c r="N155" s="16" t="s">
        <v>10</v>
      </c>
      <c r="O155" s="16">
        <f t="shared" si="10"/>
        <v>398040</v>
      </c>
      <c r="P155" s="16">
        <f t="shared" si="11"/>
        <v>0</v>
      </c>
      <c r="Q155" s="16" t="s">
        <v>10</v>
      </c>
      <c r="R155" s="16">
        <f t="shared" si="12"/>
        <v>0</v>
      </c>
    </row>
    <row r="156" spans="2:18" ht="49.5" customHeight="1">
      <c r="B156" s="19"/>
      <c r="C156" s="114" t="s">
        <v>198</v>
      </c>
      <c r="D156" s="115"/>
      <c r="E156" s="115"/>
      <c r="F156" s="116"/>
      <c r="G156" s="9" t="s">
        <v>68</v>
      </c>
      <c r="H156" s="93" t="s">
        <v>69</v>
      </c>
      <c r="I156" s="94"/>
      <c r="J156" s="16">
        <v>191845</v>
      </c>
      <c r="K156" s="16"/>
      <c r="L156" s="16">
        <f t="shared" si="9"/>
        <v>191845</v>
      </c>
      <c r="M156" s="16">
        <v>191838</v>
      </c>
      <c r="N156" s="16"/>
      <c r="O156" s="16">
        <f t="shared" si="10"/>
        <v>191838</v>
      </c>
      <c r="P156" s="16">
        <f t="shared" si="11"/>
        <v>-7</v>
      </c>
      <c r="Q156" s="16"/>
      <c r="R156" s="16">
        <f t="shared" si="12"/>
        <v>-7</v>
      </c>
    </row>
    <row r="157" spans="2:18" ht="48.75" customHeight="1">
      <c r="B157" s="19"/>
      <c r="C157" s="96" t="s">
        <v>199</v>
      </c>
      <c r="D157" s="96"/>
      <c r="E157" s="96"/>
      <c r="F157" s="96"/>
      <c r="G157" s="9" t="s">
        <v>68</v>
      </c>
      <c r="H157" s="93" t="s">
        <v>69</v>
      </c>
      <c r="I157" s="94"/>
      <c r="J157" s="16">
        <v>2347824</v>
      </c>
      <c r="K157" s="16" t="s">
        <v>10</v>
      </c>
      <c r="L157" s="16">
        <f t="shared" si="9"/>
        <v>2347824</v>
      </c>
      <c r="M157" s="16">
        <v>2347824</v>
      </c>
      <c r="N157" s="16" t="s">
        <v>10</v>
      </c>
      <c r="O157" s="16">
        <f t="shared" si="10"/>
        <v>2347824</v>
      </c>
      <c r="P157" s="16">
        <f t="shared" si="11"/>
        <v>0</v>
      </c>
      <c r="Q157" s="16" t="s">
        <v>10</v>
      </c>
      <c r="R157" s="16">
        <f t="shared" si="12"/>
        <v>0</v>
      </c>
    </row>
    <row r="158" spans="2:18" ht="21.75" customHeight="1">
      <c r="B158" s="209" t="s">
        <v>117</v>
      </c>
      <c r="C158" s="210"/>
      <c r="D158" s="210"/>
      <c r="E158" s="210"/>
      <c r="F158" s="210"/>
      <c r="G158" s="210"/>
      <c r="H158" s="210"/>
      <c r="I158" s="210"/>
      <c r="J158" s="210"/>
      <c r="K158" s="210"/>
      <c r="L158" s="210"/>
      <c r="M158" s="210"/>
      <c r="N158" s="210"/>
      <c r="O158" s="210"/>
      <c r="P158" s="210"/>
      <c r="Q158" s="210"/>
      <c r="R158" s="211"/>
    </row>
    <row r="159" spans="2:18" ht="19.5" customHeight="1">
      <c r="B159" s="121" t="s">
        <v>15</v>
      </c>
      <c r="C159" s="212" t="s">
        <v>16</v>
      </c>
      <c r="D159" s="213"/>
      <c r="E159" s="213"/>
      <c r="F159" s="213"/>
      <c r="G159" s="213"/>
      <c r="H159" s="213"/>
      <c r="I159" s="213"/>
      <c r="J159" s="213"/>
      <c r="K159" s="213"/>
      <c r="L159" s="213"/>
      <c r="M159" s="213"/>
      <c r="N159" s="213"/>
      <c r="O159" s="213"/>
      <c r="P159" s="213"/>
      <c r="Q159" s="213"/>
      <c r="R159" s="214"/>
    </row>
    <row r="160" spans="2:18" ht="50.25" customHeight="1">
      <c r="B160" s="128" t="s">
        <v>17</v>
      </c>
      <c r="C160" s="215" t="s">
        <v>202</v>
      </c>
      <c r="D160" s="216"/>
      <c r="E160" s="216"/>
      <c r="F160" s="216"/>
      <c r="G160" s="217" t="s">
        <v>120</v>
      </c>
      <c r="H160" s="218" t="s">
        <v>121</v>
      </c>
      <c r="I160" s="218"/>
      <c r="J160" s="157">
        <v>566</v>
      </c>
      <c r="K160" s="157"/>
      <c r="L160" s="157">
        <f>J160</f>
        <v>566</v>
      </c>
      <c r="M160" s="157">
        <v>566</v>
      </c>
      <c r="N160" s="157"/>
      <c r="O160" s="157">
        <f>M160</f>
        <v>566</v>
      </c>
      <c r="P160" s="157">
        <f>M160-J160</f>
        <v>0</v>
      </c>
      <c r="Q160" s="157"/>
      <c r="R160" s="157">
        <f>P160</f>
        <v>0</v>
      </c>
    </row>
    <row r="161" spans="2:18" ht="47.25" customHeight="1">
      <c r="B161" s="128" t="s">
        <v>64</v>
      </c>
      <c r="C161" s="129" t="s">
        <v>203</v>
      </c>
      <c r="D161" s="130"/>
      <c r="E161" s="130"/>
      <c r="F161" s="130"/>
      <c r="G161" s="217" t="s">
        <v>120</v>
      </c>
      <c r="H161" s="218" t="s">
        <v>121</v>
      </c>
      <c r="I161" s="218"/>
      <c r="J161" s="157">
        <v>41</v>
      </c>
      <c r="K161" s="157"/>
      <c r="L161" s="157">
        <f aca="true" t="shared" si="13" ref="L161:L169">J161</f>
        <v>41</v>
      </c>
      <c r="M161" s="157">
        <v>41</v>
      </c>
      <c r="N161" s="157"/>
      <c r="O161" s="157">
        <f aca="true" t="shared" si="14" ref="O161:O169">M161</f>
        <v>41</v>
      </c>
      <c r="P161" s="157">
        <f aca="true" t="shared" si="15" ref="P161:P169">M161-J161</f>
        <v>0</v>
      </c>
      <c r="Q161" s="157"/>
      <c r="R161" s="157">
        <f aca="true" t="shared" si="16" ref="R161:R169">P161</f>
        <v>0</v>
      </c>
    </row>
    <row r="162" spans="2:18" ht="47.25" customHeight="1">
      <c r="B162" s="166" t="s">
        <v>75</v>
      </c>
      <c r="C162" s="129" t="s">
        <v>204</v>
      </c>
      <c r="D162" s="130"/>
      <c r="E162" s="130"/>
      <c r="F162" s="130"/>
      <c r="G162" s="217" t="s">
        <v>120</v>
      </c>
      <c r="H162" s="218" t="s">
        <v>121</v>
      </c>
      <c r="I162" s="218"/>
      <c r="J162" s="153">
        <v>50</v>
      </c>
      <c r="K162" s="219"/>
      <c r="L162" s="157">
        <f t="shared" si="13"/>
        <v>50</v>
      </c>
      <c r="M162" s="219">
        <v>50</v>
      </c>
      <c r="N162" s="219"/>
      <c r="O162" s="157">
        <f t="shared" si="14"/>
        <v>50</v>
      </c>
      <c r="P162" s="157">
        <f t="shared" si="15"/>
        <v>0</v>
      </c>
      <c r="Q162" s="219"/>
      <c r="R162" s="157">
        <f t="shared" si="16"/>
        <v>0</v>
      </c>
    </row>
    <row r="163" spans="2:18" ht="75" customHeight="1">
      <c r="B163" s="166" t="s">
        <v>76</v>
      </c>
      <c r="C163" s="129" t="s">
        <v>205</v>
      </c>
      <c r="D163" s="130"/>
      <c r="E163" s="130"/>
      <c r="F163" s="131"/>
      <c r="G163" s="220" t="s">
        <v>120</v>
      </c>
      <c r="H163" s="221" t="s">
        <v>121</v>
      </c>
      <c r="I163" s="221"/>
      <c r="J163" s="201">
        <v>8</v>
      </c>
      <c r="K163" s="202"/>
      <c r="L163" s="157">
        <f t="shared" si="13"/>
        <v>8</v>
      </c>
      <c r="M163" s="202">
        <v>8</v>
      </c>
      <c r="N163" s="202"/>
      <c r="O163" s="157">
        <f t="shared" si="14"/>
        <v>8</v>
      </c>
      <c r="P163" s="157">
        <f t="shared" si="15"/>
        <v>0</v>
      </c>
      <c r="Q163" s="202"/>
      <c r="R163" s="157">
        <f t="shared" si="16"/>
        <v>0</v>
      </c>
    </row>
    <row r="164" spans="2:18" ht="45" customHeight="1">
      <c r="B164" s="166" t="s">
        <v>77</v>
      </c>
      <c r="C164" s="96" t="s">
        <v>206</v>
      </c>
      <c r="D164" s="96"/>
      <c r="E164" s="96"/>
      <c r="F164" s="96"/>
      <c r="G164" s="222" t="s">
        <v>120</v>
      </c>
      <c r="H164" s="136" t="s">
        <v>121</v>
      </c>
      <c r="I164" s="136"/>
      <c r="J164" s="135">
        <v>150</v>
      </c>
      <c r="K164" s="202"/>
      <c r="L164" s="157">
        <f t="shared" si="13"/>
        <v>150</v>
      </c>
      <c r="M164" s="202">
        <v>150</v>
      </c>
      <c r="N164" s="202"/>
      <c r="O164" s="157">
        <f t="shared" si="14"/>
        <v>150</v>
      </c>
      <c r="P164" s="157">
        <f t="shared" si="15"/>
        <v>0</v>
      </c>
      <c r="Q164" s="202"/>
      <c r="R164" s="157">
        <f t="shared" si="16"/>
        <v>0</v>
      </c>
    </row>
    <row r="165" spans="2:18" ht="44.25" customHeight="1">
      <c r="B165" s="166" t="s">
        <v>118</v>
      </c>
      <c r="C165" s="96" t="s">
        <v>207</v>
      </c>
      <c r="D165" s="96"/>
      <c r="E165" s="96"/>
      <c r="F165" s="96"/>
      <c r="G165" s="217" t="s">
        <v>120</v>
      </c>
      <c r="H165" s="218" t="s">
        <v>121</v>
      </c>
      <c r="I165" s="218"/>
      <c r="J165" s="223">
        <v>9672</v>
      </c>
      <c r="K165" s="224"/>
      <c r="L165" s="157">
        <f t="shared" si="13"/>
        <v>9672</v>
      </c>
      <c r="M165" s="224">
        <v>9672</v>
      </c>
      <c r="N165" s="224"/>
      <c r="O165" s="157">
        <f t="shared" si="14"/>
        <v>9672</v>
      </c>
      <c r="P165" s="157">
        <f t="shared" si="15"/>
        <v>0</v>
      </c>
      <c r="Q165" s="224"/>
      <c r="R165" s="157">
        <f t="shared" si="16"/>
        <v>0</v>
      </c>
    </row>
    <row r="166" spans="2:18" ht="64.5" customHeight="1">
      <c r="B166" s="166" t="s">
        <v>119</v>
      </c>
      <c r="C166" s="197" t="s">
        <v>208</v>
      </c>
      <c r="D166" s="198"/>
      <c r="E166" s="198"/>
      <c r="F166" s="199"/>
      <c r="G166" s="222" t="s">
        <v>120</v>
      </c>
      <c r="H166" s="136" t="s">
        <v>121</v>
      </c>
      <c r="I166" s="137"/>
      <c r="J166" s="9">
        <v>3</v>
      </c>
      <c r="K166" s="202"/>
      <c r="L166" s="157">
        <f t="shared" si="13"/>
        <v>3</v>
      </c>
      <c r="M166" s="202">
        <v>3</v>
      </c>
      <c r="N166" s="202"/>
      <c r="O166" s="157">
        <f t="shared" si="14"/>
        <v>3</v>
      </c>
      <c r="P166" s="157">
        <f t="shared" si="15"/>
        <v>0</v>
      </c>
      <c r="Q166" s="202"/>
      <c r="R166" s="157">
        <f t="shared" si="16"/>
        <v>0</v>
      </c>
    </row>
    <row r="167" spans="2:18" ht="54.75" customHeight="1">
      <c r="B167" s="166" t="s">
        <v>200</v>
      </c>
      <c r="C167" s="197" t="s">
        <v>209</v>
      </c>
      <c r="D167" s="198"/>
      <c r="E167" s="198"/>
      <c r="F167" s="199"/>
      <c r="G167" s="222" t="s">
        <v>120</v>
      </c>
      <c r="H167" s="136" t="s">
        <v>121</v>
      </c>
      <c r="I167" s="137"/>
      <c r="J167" s="9">
        <v>119</v>
      </c>
      <c r="K167" s="202"/>
      <c r="L167" s="157">
        <f t="shared" si="13"/>
        <v>119</v>
      </c>
      <c r="M167" s="202">
        <v>119</v>
      </c>
      <c r="N167" s="202"/>
      <c r="O167" s="157">
        <f t="shared" si="14"/>
        <v>119</v>
      </c>
      <c r="P167" s="157">
        <f t="shared" si="15"/>
        <v>0</v>
      </c>
      <c r="Q167" s="202"/>
      <c r="R167" s="157">
        <f t="shared" si="16"/>
        <v>0</v>
      </c>
    </row>
    <row r="168" spans="2:18" ht="27.75" customHeight="1">
      <c r="B168" s="166" t="s">
        <v>201</v>
      </c>
      <c r="C168" s="197" t="s">
        <v>211</v>
      </c>
      <c r="D168" s="198"/>
      <c r="E168" s="198"/>
      <c r="F168" s="199"/>
      <c r="G168" s="222" t="s">
        <v>120</v>
      </c>
      <c r="H168" s="136" t="s">
        <v>121</v>
      </c>
      <c r="I168" s="137"/>
      <c r="J168" s="9">
        <v>250</v>
      </c>
      <c r="K168" s="202"/>
      <c r="L168" s="157">
        <f t="shared" si="13"/>
        <v>250</v>
      </c>
      <c r="M168" s="202">
        <v>250</v>
      </c>
      <c r="N168" s="202"/>
      <c r="O168" s="157">
        <f t="shared" si="14"/>
        <v>250</v>
      </c>
      <c r="P168" s="157">
        <f t="shared" si="15"/>
        <v>0</v>
      </c>
      <c r="Q168" s="202"/>
      <c r="R168" s="157">
        <f t="shared" si="16"/>
        <v>0</v>
      </c>
    </row>
    <row r="169" spans="2:18" ht="45.75" customHeight="1">
      <c r="B169" s="166" t="s">
        <v>210</v>
      </c>
      <c r="C169" s="197" t="s">
        <v>212</v>
      </c>
      <c r="D169" s="198"/>
      <c r="E169" s="198"/>
      <c r="F169" s="199"/>
      <c r="G169" s="222" t="s">
        <v>120</v>
      </c>
      <c r="H169" s="136" t="s">
        <v>121</v>
      </c>
      <c r="I169" s="137"/>
      <c r="J169" s="9">
        <v>7977</v>
      </c>
      <c r="K169" s="202"/>
      <c r="L169" s="157">
        <f t="shared" si="13"/>
        <v>7977</v>
      </c>
      <c r="M169" s="202">
        <v>7977</v>
      </c>
      <c r="N169" s="202"/>
      <c r="O169" s="157">
        <f t="shared" si="14"/>
        <v>7977</v>
      </c>
      <c r="P169" s="157">
        <f t="shared" si="15"/>
        <v>0</v>
      </c>
      <c r="Q169" s="202"/>
      <c r="R169" s="157">
        <f t="shared" si="16"/>
        <v>0</v>
      </c>
    </row>
    <row r="170" spans="2:18" ht="24.75" customHeight="1">
      <c r="B170" s="225" t="s">
        <v>117</v>
      </c>
      <c r="C170" s="226"/>
      <c r="D170" s="226"/>
      <c r="E170" s="226"/>
      <c r="F170" s="226"/>
      <c r="G170" s="226"/>
      <c r="H170" s="227"/>
      <c r="I170" s="227"/>
      <c r="J170" s="210"/>
      <c r="K170" s="210"/>
      <c r="L170" s="210"/>
      <c r="M170" s="210"/>
      <c r="N170" s="210"/>
      <c r="O170" s="210"/>
      <c r="P170" s="210"/>
      <c r="Q170" s="210"/>
      <c r="R170" s="211"/>
    </row>
    <row r="171" spans="2:18" ht="18" customHeight="1">
      <c r="B171" s="228" t="s">
        <v>18</v>
      </c>
      <c r="C171" s="229" t="s">
        <v>19</v>
      </c>
      <c r="D171" s="230"/>
      <c r="E171" s="230"/>
      <c r="F171" s="231"/>
      <c r="G171" s="232"/>
      <c r="H171" s="183"/>
      <c r="I171" s="183"/>
      <c r="J171" s="233"/>
      <c r="K171" s="127"/>
      <c r="L171" s="127"/>
      <c r="M171" s="127"/>
      <c r="N171" s="127"/>
      <c r="O171" s="127"/>
      <c r="P171" s="127"/>
      <c r="Q171" s="127"/>
      <c r="R171" s="127"/>
    </row>
    <row r="172" spans="2:18" ht="60" customHeight="1">
      <c r="B172" s="19" t="s">
        <v>20</v>
      </c>
      <c r="C172" s="96" t="s">
        <v>213</v>
      </c>
      <c r="D172" s="96"/>
      <c r="E172" s="96"/>
      <c r="F172" s="96"/>
      <c r="G172" s="9" t="s">
        <v>68</v>
      </c>
      <c r="H172" s="133" t="s">
        <v>39</v>
      </c>
      <c r="I172" s="134"/>
      <c r="J172" s="16">
        <v>1508.59</v>
      </c>
      <c r="K172" s="16" t="s">
        <v>10</v>
      </c>
      <c r="L172" s="16">
        <f>J172</f>
        <v>1508.59</v>
      </c>
      <c r="M172" s="16">
        <v>1508.59</v>
      </c>
      <c r="N172" s="16" t="s">
        <v>10</v>
      </c>
      <c r="O172" s="16">
        <f>M172</f>
        <v>1508.59</v>
      </c>
      <c r="P172" s="16">
        <f>M172-J172</f>
        <v>0</v>
      </c>
      <c r="Q172" s="16" t="s">
        <v>10</v>
      </c>
      <c r="R172" s="16">
        <f>P172</f>
        <v>0</v>
      </c>
    </row>
    <row r="173" spans="2:18" ht="49.5" customHeight="1">
      <c r="B173" s="19" t="s">
        <v>65</v>
      </c>
      <c r="C173" s="96" t="s">
        <v>214</v>
      </c>
      <c r="D173" s="96"/>
      <c r="E173" s="96"/>
      <c r="F173" s="96"/>
      <c r="G173" s="9" t="s">
        <v>68</v>
      </c>
      <c r="H173" s="133" t="s">
        <v>39</v>
      </c>
      <c r="I173" s="134"/>
      <c r="J173" s="16">
        <v>6497.56</v>
      </c>
      <c r="K173" s="16" t="s">
        <v>10</v>
      </c>
      <c r="L173" s="16">
        <f aca="true" t="shared" si="17" ref="L173:L181">J173</f>
        <v>6497.56</v>
      </c>
      <c r="M173" s="16">
        <v>6497.56</v>
      </c>
      <c r="N173" s="16" t="s">
        <v>10</v>
      </c>
      <c r="O173" s="16">
        <f aca="true" t="shared" si="18" ref="O173:O181">M173</f>
        <v>6497.56</v>
      </c>
      <c r="P173" s="16">
        <f aca="true" t="shared" si="19" ref="P173:P181">M173-J173</f>
        <v>0</v>
      </c>
      <c r="Q173" s="16" t="s">
        <v>10</v>
      </c>
      <c r="R173" s="16">
        <f aca="true" t="shared" si="20" ref="R173:R181">P173</f>
        <v>0</v>
      </c>
    </row>
    <row r="174" spans="2:18" ht="60.75" customHeight="1">
      <c r="B174" s="19" t="s">
        <v>78</v>
      </c>
      <c r="C174" s="96" t="s">
        <v>215</v>
      </c>
      <c r="D174" s="96"/>
      <c r="E174" s="96"/>
      <c r="F174" s="96"/>
      <c r="G174" s="9" t="s">
        <v>68</v>
      </c>
      <c r="H174" s="133" t="s">
        <v>39</v>
      </c>
      <c r="I174" s="134"/>
      <c r="J174" s="16">
        <v>840</v>
      </c>
      <c r="K174" s="234" t="s">
        <v>10</v>
      </c>
      <c r="L174" s="16">
        <f t="shared" si="17"/>
        <v>840</v>
      </c>
      <c r="M174" s="16">
        <v>840</v>
      </c>
      <c r="N174" s="234" t="s">
        <v>10</v>
      </c>
      <c r="O174" s="16">
        <f t="shared" si="18"/>
        <v>840</v>
      </c>
      <c r="P174" s="16">
        <f t="shared" si="19"/>
        <v>0</v>
      </c>
      <c r="Q174" s="16" t="s">
        <v>10</v>
      </c>
      <c r="R174" s="16">
        <f t="shared" si="20"/>
        <v>0</v>
      </c>
    </row>
    <row r="175" spans="2:18" ht="61.5" customHeight="1">
      <c r="B175" s="19" t="s">
        <v>79</v>
      </c>
      <c r="C175" s="96" t="s">
        <v>216</v>
      </c>
      <c r="D175" s="96"/>
      <c r="E175" s="96"/>
      <c r="F175" s="96"/>
      <c r="G175" s="9" t="s">
        <v>68</v>
      </c>
      <c r="H175" s="133" t="s">
        <v>39</v>
      </c>
      <c r="I175" s="134"/>
      <c r="J175" s="42">
        <v>46556.88</v>
      </c>
      <c r="K175" s="42" t="s">
        <v>10</v>
      </c>
      <c r="L175" s="16">
        <f t="shared" si="17"/>
        <v>46556.88</v>
      </c>
      <c r="M175" s="42">
        <v>46556.88</v>
      </c>
      <c r="N175" s="42" t="s">
        <v>10</v>
      </c>
      <c r="O175" s="16">
        <f t="shared" si="18"/>
        <v>46556.88</v>
      </c>
      <c r="P175" s="16">
        <f t="shared" si="19"/>
        <v>0</v>
      </c>
      <c r="Q175" s="42" t="s">
        <v>10</v>
      </c>
      <c r="R175" s="16">
        <f t="shared" si="20"/>
        <v>0</v>
      </c>
    </row>
    <row r="176" spans="2:18" ht="64.5" customHeight="1">
      <c r="B176" s="19" t="s">
        <v>80</v>
      </c>
      <c r="C176" s="96" t="s">
        <v>217</v>
      </c>
      <c r="D176" s="96"/>
      <c r="E176" s="96"/>
      <c r="F176" s="96"/>
      <c r="G176" s="9" t="s">
        <v>68</v>
      </c>
      <c r="H176" s="133" t="s">
        <v>39</v>
      </c>
      <c r="I176" s="134"/>
      <c r="J176" s="16">
        <v>5420.73</v>
      </c>
      <c r="K176" s="234" t="s">
        <v>10</v>
      </c>
      <c r="L176" s="16">
        <f t="shared" si="17"/>
        <v>5420.73</v>
      </c>
      <c r="M176" s="16">
        <v>5420.73</v>
      </c>
      <c r="N176" s="234" t="s">
        <v>10</v>
      </c>
      <c r="O176" s="16">
        <f t="shared" si="18"/>
        <v>5420.73</v>
      </c>
      <c r="P176" s="16">
        <f t="shared" si="19"/>
        <v>0</v>
      </c>
      <c r="Q176" s="16" t="s">
        <v>10</v>
      </c>
      <c r="R176" s="16">
        <f t="shared" si="20"/>
        <v>0</v>
      </c>
    </row>
    <row r="177" spans="2:18" ht="52.5" customHeight="1">
      <c r="B177" s="19" t="s">
        <v>127</v>
      </c>
      <c r="C177" s="96" t="s">
        <v>218</v>
      </c>
      <c r="D177" s="96"/>
      <c r="E177" s="96"/>
      <c r="F177" s="96"/>
      <c r="G177" s="9" t="s">
        <v>68</v>
      </c>
      <c r="H177" s="133" t="s">
        <v>39</v>
      </c>
      <c r="I177" s="134"/>
      <c r="J177" s="16">
        <v>51.89</v>
      </c>
      <c r="K177" s="16" t="s">
        <v>10</v>
      </c>
      <c r="L177" s="16">
        <f t="shared" si="17"/>
        <v>51.89</v>
      </c>
      <c r="M177" s="16">
        <v>51.89</v>
      </c>
      <c r="N177" s="16" t="s">
        <v>10</v>
      </c>
      <c r="O177" s="16">
        <f t="shared" si="18"/>
        <v>51.89</v>
      </c>
      <c r="P177" s="16">
        <f t="shared" si="19"/>
        <v>0</v>
      </c>
      <c r="Q177" s="16" t="s">
        <v>10</v>
      </c>
      <c r="R177" s="16">
        <f t="shared" si="20"/>
        <v>0</v>
      </c>
    </row>
    <row r="178" spans="2:18" ht="52.5" customHeight="1">
      <c r="B178" s="19" t="s">
        <v>128</v>
      </c>
      <c r="C178" s="114" t="s">
        <v>219</v>
      </c>
      <c r="D178" s="115"/>
      <c r="E178" s="115"/>
      <c r="F178" s="116"/>
      <c r="G178" s="9" t="s">
        <v>68</v>
      </c>
      <c r="H178" s="133" t="s">
        <v>39</v>
      </c>
      <c r="I178" s="134"/>
      <c r="J178" s="16">
        <v>120680</v>
      </c>
      <c r="K178" s="16"/>
      <c r="L178" s="16">
        <f t="shared" si="17"/>
        <v>120680</v>
      </c>
      <c r="M178" s="16">
        <v>120680</v>
      </c>
      <c r="N178" s="16"/>
      <c r="O178" s="16">
        <f t="shared" si="18"/>
        <v>120680</v>
      </c>
      <c r="P178" s="16">
        <f t="shared" si="19"/>
        <v>0</v>
      </c>
      <c r="Q178" s="16"/>
      <c r="R178" s="16">
        <f t="shared" si="20"/>
        <v>0</v>
      </c>
    </row>
    <row r="179" spans="2:18" ht="60.75" customHeight="1">
      <c r="B179" s="19" t="s">
        <v>220</v>
      </c>
      <c r="C179" s="114" t="s">
        <v>222</v>
      </c>
      <c r="D179" s="115"/>
      <c r="E179" s="115"/>
      <c r="F179" s="116"/>
      <c r="G179" s="9" t="s">
        <v>68</v>
      </c>
      <c r="H179" s="133" t="s">
        <v>39</v>
      </c>
      <c r="I179" s="134"/>
      <c r="J179" s="16">
        <v>840.3</v>
      </c>
      <c r="K179" s="16"/>
      <c r="L179" s="16">
        <f t="shared" si="17"/>
        <v>840.3</v>
      </c>
      <c r="M179" s="16">
        <v>840.3</v>
      </c>
      <c r="N179" s="16"/>
      <c r="O179" s="16">
        <f t="shared" si="18"/>
        <v>840.3</v>
      </c>
      <c r="P179" s="16">
        <f t="shared" si="19"/>
        <v>0</v>
      </c>
      <c r="Q179" s="16"/>
      <c r="R179" s="16">
        <f t="shared" si="20"/>
        <v>0</v>
      </c>
    </row>
    <row r="180" spans="2:18" ht="44.25" customHeight="1">
      <c r="B180" s="19" t="s">
        <v>221</v>
      </c>
      <c r="C180" s="114" t="s">
        <v>224</v>
      </c>
      <c r="D180" s="115"/>
      <c r="E180" s="115"/>
      <c r="F180" s="116"/>
      <c r="G180" s="9" t="s">
        <v>68</v>
      </c>
      <c r="H180" s="133" t="s">
        <v>39</v>
      </c>
      <c r="I180" s="134"/>
      <c r="J180" s="16">
        <v>198.98</v>
      </c>
      <c r="K180" s="16"/>
      <c r="L180" s="16">
        <f t="shared" si="17"/>
        <v>198.98</v>
      </c>
      <c r="M180" s="16">
        <v>198.98</v>
      </c>
      <c r="N180" s="16"/>
      <c r="O180" s="16">
        <f t="shared" si="18"/>
        <v>198.98</v>
      </c>
      <c r="P180" s="16">
        <f t="shared" si="19"/>
        <v>0</v>
      </c>
      <c r="Q180" s="16"/>
      <c r="R180" s="16">
        <f t="shared" si="20"/>
        <v>0</v>
      </c>
    </row>
    <row r="181" spans="2:18" ht="54" customHeight="1">
      <c r="B181" s="19" t="s">
        <v>223</v>
      </c>
      <c r="C181" s="197" t="s">
        <v>225</v>
      </c>
      <c r="D181" s="198"/>
      <c r="E181" s="198"/>
      <c r="F181" s="199"/>
      <c r="G181" s="9" t="s">
        <v>68</v>
      </c>
      <c r="H181" s="133" t="s">
        <v>39</v>
      </c>
      <c r="I181" s="134"/>
      <c r="J181" s="16">
        <v>17.81</v>
      </c>
      <c r="K181" s="234" t="s">
        <v>10</v>
      </c>
      <c r="L181" s="16">
        <f t="shared" si="17"/>
        <v>17.81</v>
      </c>
      <c r="M181" s="16">
        <v>17.81</v>
      </c>
      <c r="N181" s="234" t="s">
        <v>10</v>
      </c>
      <c r="O181" s="16">
        <f t="shared" si="18"/>
        <v>17.81</v>
      </c>
      <c r="P181" s="16">
        <f t="shared" si="19"/>
        <v>0</v>
      </c>
      <c r="Q181" s="16" t="s">
        <v>10</v>
      </c>
      <c r="R181" s="16">
        <f t="shared" si="20"/>
        <v>0</v>
      </c>
    </row>
    <row r="182" spans="2:18" ht="27.75" customHeight="1">
      <c r="B182" s="235" t="s">
        <v>226</v>
      </c>
      <c r="C182" s="227"/>
      <c r="D182" s="227"/>
      <c r="E182" s="227"/>
      <c r="F182" s="227"/>
      <c r="G182" s="227"/>
      <c r="H182" s="227"/>
      <c r="I182" s="227"/>
      <c r="J182" s="46"/>
      <c r="K182" s="46"/>
      <c r="L182" s="46"/>
      <c r="M182" s="46"/>
      <c r="N182" s="46"/>
      <c r="O182" s="46"/>
      <c r="P182" s="46"/>
      <c r="Q182" s="46"/>
      <c r="R182" s="236"/>
    </row>
    <row r="183" spans="2:18" ht="18.75" customHeight="1">
      <c r="B183" s="161" t="s">
        <v>32</v>
      </c>
      <c r="C183" s="162" t="s">
        <v>33</v>
      </c>
      <c r="D183" s="162"/>
      <c r="E183" s="162"/>
      <c r="F183" s="162"/>
      <c r="G183" s="163"/>
      <c r="H183" s="164"/>
      <c r="I183" s="164"/>
      <c r="J183" s="12"/>
      <c r="K183" s="165"/>
      <c r="L183" s="12"/>
      <c r="M183" s="12"/>
      <c r="N183" s="165"/>
      <c r="O183" s="12"/>
      <c r="P183" s="165"/>
      <c r="Q183" s="165"/>
      <c r="R183" s="165"/>
    </row>
    <row r="184" spans="2:18" ht="51.75" customHeight="1">
      <c r="B184" s="166" t="s">
        <v>35</v>
      </c>
      <c r="C184" s="96" t="s">
        <v>227</v>
      </c>
      <c r="D184" s="96"/>
      <c r="E184" s="96"/>
      <c r="F184" s="96"/>
      <c r="G184" s="167" t="s">
        <v>34</v>
      </c>
      <c r="H184" s="133" t="s">
        <v>232</v>
      </c>
      <c r="I184" s="134"/>
      <c r="J184" s="9">
        <v>100</v>
      </c>
      <c r="K184" s="9" t="s">
        <v>10</v>
      </c>
      <c r="L184" s="9">
        <v>100</v>
      </c>
      <c r="M184" s="9">
        <v>100</v>
      </c>
      <c r="N184" s="9" t="s">
        <v>10</v>
      </c>
      <c r="O184" s="9">
        <v>100</v>
      </c>
      <c r="P184" s="9" t="s">
        <v>10</v>
      </c>
      <c r="Q184" s="9" t="s">
        <v>10</v>
      </c>
      <c r="R184" s="9" t="s">
        <v>10</v>
      </c>
    </row>
    <row r="185" spans="2:18" ht="50.25" customHeight="1">
      <c r="B185" s="166" t="s">
        <v>110</v>
      </c>
      <c r="C185" s="96" t="s">
        <v>231</v>
      </c>
      <c r="D185" s="96"/>
      <c r="E185" s="96"/>
      <c r="F185" s="96"/>
      <c r="G185" s="167" t="s">
        <v>34</v>
      </c>
      <c r="H185" s="133" t="s">
        <v>232</v>
      </c>
      <c r="I185" s="134"/>
      <c r="J185" s="9">
        <v>100</v>
      </c>
      <c r="K185" s="9" t="s">
        <v>10</v>
      </c>
      <c r="L185" s="9">
        <v>100</v>
      </c>
      <c r="M185" s="9">
        <v>100</v>
      </c>
      <c r="N185" s="9" t="s">
        <v>10</v>
      </c>
      <c r="O185" s="9">
        <v>100</v>
      </c>
      <c r="P185" s="9" t="s">
        <v>10</v>
      </c>
      <c r="Q185" s="9" t="s">
        <v>10</v>
      </c>
      <c r="R185" s="9" t="s">
        <v>10</v>
      </c>
    </row>
    <row r="186" spans="2:18" ht="51.75" customHeight="1">
      <c r="B186" s="166" t="s">
        <v>122</v>
      </c>
      <c r="C186" s="96" t="s">
        <v>233</v>
      </c>
      <c r="D186" s="96"/>
      <c r="E186" s="96"/>
      <c r="F186" s="96"/>
      <c r="G186" s="167" t="s">
        <v>34</v>
      </c>
      <c r="H186" s="133" t="s">
        <v>232</v>
      </c>
      <c r="I186" s="134"/>
      <c r="J186" s="9">
        <v>100</v>
      </c>
      <c r="K186" s="9" t="s">
        <v>10</v>
      </c>
      <c r="L186" s="9">
        <v>100</v>
      </c>
      <c r="M186" s="9">
        <v>100</v>
      </c>
      <c r="N186" s="9" t="s">
        <v>10</v>
      </c>
      <c r="O186" s="9">
        <v>100</v>
      </c>
      <c r="P186" s="9" t="s">
        <v>10</v>
      </c>
      <c r="Q186" s="9" t="s">
        <v>10</v>
      </c>
      <c r="R186" s="9" t="s">
        <v>10</v>
      </c>
    </row>
    <row r="187" spans="2:18" ht="63" customHeight="1">
      <c r="B187" s="166" t="s">
        <v>123</v>
      </c>
      <c r="C187" s="96" t="s">
        <v>234</v>
      </c>
      <c r="D187" s="96"/>
      <c r="E187" s="96"/>
      <c r="F187" s="96"/>
      <c r="G187" s="167" t="s">
        <v>34</v>
      </c>
      <c r="H187" s="133" t="s">
        <v>232</v>
      </c>
      <c r="I187" s="134"/>
      <c r="J187" s="9">
        <v>100</v>
      </c>
      <c r="K187" s="9" t="s">
        <v>10</v>
      </c>
      <c r="L187" s="9">
        <v>100</v>
      </c>
      <c r="M187" s="9">
        <v>100</v>
      </c>
      <c r="N187" s="9" t="s">
        <v>10</v>
      </c>
      <c r="O187" s="9">
        <v>100</v>
      </c>
      <c r="P187" s="9" t="s">
        <v>10</v>
      </c>
      <c r="Q187" s="9" t="s">
        <v>10</v>
      </c>
      <c r="R187" s="9" t="s">
        <v>10</v>
      </c>
    </row>
    <row r="188" spans="2:18" ht="72.75" customHeight="1">
      <c r="B188" s="166" t="s">
        <v>124</v>
      </c>
      <c r="C188" s="96" t="s">
        <v>235</v>
      </c>
      <c r="D188" s="96"/>
      <c r="E188" s="96"/>
      <c r="F188" s="96"/>
      <c r="G188" s="167" t="s">
        <v>34</v>
      </c>
      <c r="H188" s="133" t="s">
        <v>232</v>
      </c>
      <c r="I188" s="134"/>
      <c r="J188" s="9">
        <v>100</v>
      </c>
      <c r="K188" s="9" t="s">
        <v>10</v>
      </c>
      <c r="L188" s="9">
        <v>100</v>
      </c>
      <c r="M188" s="9">
        <v>100</v>
      </c>
      <c r="N188" s="9" t="s">
        <v>10</v>
      </c>
      <c r="O188" s="9">
        <v>100</v>
      </c>
      <c r="P188" s="9" t="s">
        <v>10</v>
      </c>
      <c r="Q188" s="9" t="s">
        <v>10</v>
      </c>
      <c r="R188" s="9" t="s">
        <v>10</v>
      </c>
    </row>
    <row r="189" spans="2:18" ht="57" customHeight="1">
      <c r="B189" s="166" t="s">
        <v>125</v>
      </c>
      <c r="C189" s="96" t="s">
        <v>236</v>
      </c>
      <c r="D189" s="96"/>
      <c r="E189" s="96"/>
      <c r="F189" s="96"/>
      <c r="G189" s="167" t="s">
        <v>34</v>
      </c>
      <c r="H189" s="133" t="s">
        <v>232</v>
      </c>
      <c r="I189" s="134"/>
      <c r="J189" s="9">
        <v>100</v>
      </c>
      <c r="K189" s="9" t="s">
        <v>10</v>
      </c>
      <c r="L189" s="9">
        <v>100</v>
      </c>
      <c r="M189" s="9">
        <v>100</v>
      </c>
      <c r="N189" s="9" t="s">
        <v>10</v>
      </c>
      <c r="O189" s="9">
        <v>100</v>
      </c>
      <c r="P189" s="9" t="s">
        <v>10</v>
      </c>
      <c r="Q189" s="9" t="s">
        <v>10</v>
      </c>
      <c r="R189" s="9" t="s">
        <v>10</v>
      </c>
    </row>
    <row r="190" spans="2:18" ht="57" customHeight="1">
      <c r="B190" s="166" t="s">
        <v>126</v>
      </c>
      <c r="C190" s="96" t="s">
        <v>237</v>
      </c>
      <c r="D190" s="96"/>
      <c r="E190" s="96"/>
      <c r="F190" s="96"/>
      <c r="G190" s="167" t="s">
        <v>34</v>
      </c>
      <c r="H190" s="133" t="s">
        <v>232</v>
      </c>
      <c r="I190" s="134"/>
      <c r="J190" s="9">
        <v>100</v>
      </c>
      <c r="K190" s="9" t="s">
        <v>10</v>
      </c>
      <c r="L190" s="9">
        <v>100</v>
      </c>
      <c r="M190" s="9">
        <v>100</v>
      </c>
      <c r="N190" s="9" t="s">
        <v>10</v>
      </c>
      <c r="O190" s="9">
        <v>100</v>
      </c>
      <c r="P190" s="9" t="s">
        <v>10</v>
      </c>
      <c r="Q190" s="9" t="s">
        <v>10</v>
      </c>
      <c r="R190" s="9" t="s">
        <v>10</v>
      </c>
    </row>
    <row r="191" spans="2:18" ht="57" customHeight="1">
      <c r="B191" s="166" t="s">
        <v>228</v>
      </c>
      <c r="C191" s="96" t="s">
        <v>238</v>
      </c>
      <c r="D191" s="96"/>
      <c r="E191" s="96"/>
      <c r="F191" s="96"/>
      <c r="G191" s="167" t="s">
        <v>34</v>
      </c>
      <c r="H191" s="133" t="s">
        <v>232</v>
      </c>
      <c r="I191" s="134"/>
      <c r="J191" s="9">
        <v>100</v>
      </c>
      <c r="K191" s="9" t="s">
        <v>10</v>
      </c>
      <c r="L191" s="9">
        <v>100</v>
      </c>
      <c r="M191" s="9">
        <v>100</v>
      </c>
      <c r="N191" s="9" t="s">
        <v>10</v>
      </c>
      <c r="O191" s="9">
        <v>100</v>
      </c>
      <c r="P191" s="9" t="s">
        <v>10</v>
      </c>
      <c r="Q191" s="9" t="s">
        <v>10</v>
      </c>
      <c r="R191" s="9" t="s">
        <v>10</v>
      </c>
    </row>
    <row r="192" spans="2:18" ht="57" customHeight="1">
      <c r="B192" s="166" t="s">
        <v>229</v>
      </c>
      <c r="C192" s="96" t="s">
        <v>239</v>
      </c>
      <c r="D192" s="96"/>
      <c r="E192" s="96"/>
      <c r="F192" s="96"/>
      <c r="G192" s="167" t="s">
        <v>34</v>
      </c>
      <c r="H192" s="133" t="s">
        <v>232</v>
      </c>
      <c r="I192" s="134"/>
      <c r="J192" s="9">
        <v>100</v>
      </c>
      <c r="K192" s="9" t="s">
        <v>10</v>
      </c>
      <c r="L192" s="9">
        <v>100</v>
      </c>
      <c r="M192" s="9">
        <v>100</v>
      </c>
      <c r="N192" s="9" t="s">
        <v>10</v>
      </c>
      <c r="O192" s="9">
        <v>100</v>
      </c>
      <c r="P192" s="9" t="s">
        <v>10</v>
      </c>
      <c r="Q192" s="9" t="s">
        <v>10</v>
      </c>
      <c r="R192" s="9" t="s">
        <v>10</v>
      </c>
    </row>
    <row r="193" spans="2:18" ht="48" customHeight="1">
      <c r="B193" s="166" t="s">
        <v>230</v>
      </c>
      <c r="C193" s="96" t="s">
        <v>240</v>
      </c>
      <c r="D193" s="96"/>
      <c r="E193" s="96"/>
      <c r="F193" s="96"/>
      <c r="G193" s="167" t="s">
        <v>34</v>
      </c>
      <c r="H193" s="133" t="s">
        <v>232</v>
      </c>
      <c r="I193" s="134"/>
      <c r="J193" s="9">
        <v>100</v>
      </c>
      <c r="K193" s="9" t="s">
        <v>10</v>
      </c>
      <c r="L193" s="9">
        <v>100</v>
      </c>
      <c r="M193" s="9">
        <v>100</v>
      </c>
      <c r="N193" s="9" t="s">
        <v>10</v>
      </c>
      <c r="O193" s="9">
        <v>100</v>
      </c>
      <c r="P193" s="9" t="s">
        <v>10</v>
      </c>
      <c r="Q193" s="9" t="s">
        <v>10</v>
      </c>
      <c r="R193" s="9" t="s">
        <v>10</v>
      </c>
    </row>
    <row r="194" spans="2:18" ht="12" customHeight="1">
      <c r="B194" s="166"/>
      <c r="C194" s="96"/>
      <c r="D194" s="96"/>
      <c r="E194" s="96"/>
      <c r="F194" s="96"/>
      <c r="G194" s="167"/>
      <c r="H194" s="169"/>
      <c r="I194" s="170"/>
      <c r="J194" s="15"/>
      <c r="K194" s="171"/>
      <c r="L194" s="15"/>
      <c r="M194" s="15"/>
      <c r="N194" s="171"/>
      <c r="O194" s="15"/>
      <c r="P194" s="171"/>
      <c r="Q194" s="171"/>
      <c r="R194" s="171"/>
    </row>
    <row r="195" spans="2:18" ht="15.75">
      <c r="B195" s="237" t="s">
        <v>117</v>
      </c>
      <c r="C195" s="206"/>
      <c r="D195" s="206"/>
      <c r="E195" s="206"/>
      <c r="F195" s="206"/>
      <c r="G195" s="206"/>
      <c r="H195" s="206"/>
      <c r="I195" s="206"/>
      <c r="J195" s="206"/>
      <c r="K195" s="206"/>
      <c r="L195" s="206"/>
      <c r="M195" s="206"/>
      <c r="N195" s="206"/>
      <c r="O195" s="206"/>
      <c r="P195" s="206"/>
      <c r="Q195" s="206"/>
      <c r="R195" s="206"/>
    </row>
    <row r="196" spans="2:18" ht="15.75">
      <c r="B196" s="238"/>
      <c r="C196" s="47"/>
      <c r="D196" s="47"/>
      <c r="E196" s="47"/>
      <c r="F196" s="47"/>
      <c r="G196" s="47"/>
      <c r="H196" s="47"/>
      <c r="I196" s="47"/>
      <c r="J196" s="47"/>
      <c r="K196" s="47"/>
      <c r="L196" s="47"/>
      <c r="M196" s="47"/>
      <c r="N196" s="47"/>
      <c r="O196" s="47"/>
      <c r="P196" s="47"/>
      <c r="Q196" s="47"/>
      <c r="R196" s="47"/>
    </row>
    <row r="197" spans="2:18" ht="18.75" customHeight="1">
      <c r="B197" s="239" t="s">
        <v>97</v>
      </c>
      <c r="C197" s="240"/>
      <c r="D197" s="240"/>
      <c r="E197" s="240"/>
      <c r="F197" s="240"/>
      <c r="G197" s="240"/>
      <c r="H197" s="240"/>
      <c r="I197" s="240"/>
      <c r="J197" s="240"/>
      <c r="K197" s="240"/>
      <c r="L197" s="240"/>
      <c r="M197" s="240"/>
      <c r="N197" s="240"/>
      <c r="O197" s="240"/>
      <c r="P197" s="240"/>
      <c r="Q197" s="240"/>
      <c r="R197" s="241"/>
    </row>
    <row r="198" spans="2:18" ht="15.75">
      <c r="B198" s="172">
        <v>1</v>
      </c>
      <c r="C198" s="30" t="s">
        <v>14</v>
      </c>
      <c r="D198" s="31"/>
      <c r="E198" s="31"/>
      <c r="F198" s="32"/>
      <c r="G198" s="176"/>
      <c r="H198" s="242"/>
      <c r="I198" s="243"/>
      <c r="J198" s="242"/>
      <c r="K198" s="244"/>
      <c r="L198" s="243"/>
      <c r="M198" s="242"/>
      <c r="N198" s="244"/>
      <c r="O198" s="243"/>
      <c r="P198" s="242"/>
      <c r="Q198" s="244"/>
      <c r="R198" s="243"/>
    </row>
    <row r="199" spans="2:18" ht="66" customHeight="1">
      <c r="B199" s="19" t="s">
        <v>251</v>
      </c>
      <c r="C199" s="96" t="s">
        <v>241</v>
      </c>
      <c r="D199" s="96"/>
      <c r="E199" s="96"/>
      <c r="F199" s="96"/>
      <c r="G199" s="9" t="s">
        <v>74</v>
      </c>
      <c r="H199" s="93" t="s">
        <v>69</v>
      </c>
      <c r="I199" s="94"/>
      <c r="J199" s="16">
        <v>3400000</v>
      </c>
      <c r="K199" s="16"/>
      <c r="L199" s="16">
        <f>J199</f>
        <v>3400000</v>
      </c>
      <c r="M199" s="16">
        <v>3399999.1</v>
      </c>
      <c r="N199" s="16"/>
      <c r="O199" s="16">
        <f>M199</f>
        <v>3399999.1</v>
      </c>
      <c r="P199" s="16">
        <f>M199-J199</f>
        <v>-0.8999999999068677</v>
      </c>
      <c r="Q199" s="16"/>
      <c r="R199" s="16">
        <f>P199</f>
        <v>-0.8999999999068677</v>
      </c>
    </row>
    <row r="200" spans="2:18" ht="65.25" customHeight="1">
      <c r="B200" s="19" t="s">
        <v>60</v>
      </c>
      <c r="C200" s="96" t="s">
        <v>242</v>
      </c>
      <c r="D200" s="96"/>
      <c r="E200" s="96"/>
      <c r="F200" s="96"/>
      <c r="G200" s="9" t="s">
        <v>68</v>
      </c>
      <c r="H200" s="93" t="s">
        <v>69</v>
      </c>
      <c r="I200" s="94"/>
      <c r="J200" s="16">
        <v>770370</v>
      </c>
      <c r="K200" s="16"/>
      <c r="L200" s="16">
        <f aca="true" t="shared" si="21" ref="L200:L223">J200</f>
        <v>770370</v>
      </c>
      <c r="M200" s="42">
        <v>835869.73</v>
      </c>
      <c r="N200" s="42"/>
      <c r="O200" s="16">
        <f aca="true" t="shared" si="22" ref="O200:O223">M200</f>
        <v>835869.73</v>
      </c>
      <c r="P200" s="16">
        <f aca="true" t="shared" si="23" ref="P200:P223">M200-J200</f>
        <v>65499.72999999998</v>
      </c>
      <c r="Q200" s="42"/>
      <c r="R200" s="16">
        <f aca="true" t="shared" si="24" ref="R200:R223">P200</f>
        <v>65499.72999999998</v>
      </c>
    </row>
    <row r="201" spans="2:18" ht="72.75" customHeight="1">
      <c r="B201" s="19" t="s">
        <v>63</v>
      </c>
      <c r="C201" s="96" t="s">
        <v>243</v>
      </c>
      <c r="D201" s="96"/>
      <c r="E201" s="96"/>
      <c r="F201" s="96"/>
      <c r="G201" s="9" t="s">
        <v>68</v>
      </c>
      <c r="H201" s="93" t="s">
        <v>69</v>
      </c>
      <c r="I201" s="94"/>
      <c r="J201" s="245">
        <v>111684</v>
      </c>
      <c r="K201" s="246"/>
      <c r="L201" s="16">
        <f t="shared" si="21"/>
        <v>111684</v>
      </c>
      <c r="M201" s="42">
        <v>77654.48</v>
      </c>
      <c r="N201" s="42"/>
      <c r="O201" s="16">
        <f t="shared" si="22"/>
        <v>77654.48</v>
      </c>
      <c r="P201" s="16">
        <f t="shared" si="23"/>
        <v>-34029.520000000004</v>
      </c>
      <c r="Q201" s="42"/>
      <c r="R201" s="16">
        <f t="shared" si="24"/>
        <v>-34029.520000000004</v>
      </c>
    </row>
    <row r="202" spans="2:18" ht="63.75" customHeight="1">
      <c r="B202" s="19" t="s">
        <v>66</v>
      </c>
      <c r="C202" s="96" t="s">
        <v>244</v>
      </c>
      <c r="D202" s="96"/>
      <c r="E202" s="96"/>
      <c r="F202" s="96"/>
      <c r="G202" s="9" t="s">
        <v>68</v>
      </c>
      <c r="H202" s="93" t="s">
        <v>69</v>
      </c>
      <c r="I202" s="94"/>
      <c r="J202" s="16">
        <v>94000</v>
      </c>
      <c r="K202" s="16"/>
      <c r="L202" s="16">
        <f t="shared" si="21"/>
        <v>94000</v>
      </c>
      <c r="M202" s="16">
        <v>87124.02</v>
      </c>
      <c r="N202" s="16"/>
      <c r="O202" s="16">
        <f t="shared" si="22"/>
        <v>87124.02</v>
      </c>
      <c r="P202" s="16">
        <f t="shared" si="23"/>
        <v>-6875.979999999996</v>
      </c>
      <c r="Q202" s="16"/>
      <c r="R202" s="16">
        <f t="shared" si="24"/>
        <v>-6875.979999999996</v>
      </c>
    </row>
    <row r="203" spans="2:18" ht="159.75" customHeight="1">
      <c r="B203" s="19" t="s">
        <v>70</v>
      </c>
      <c r="C203" s="96" t="s">
        <v>245</v>
      </c>
      <c r="D203" s="96"/>
      <c r="E203" s="96"/>
      <c r="F203" s="96"/>
      <c r="G203" s="9" t="s">
        <v>68</v>
      </c>
      <c r="H203" s="93" t="s">
        <v>69</v>
      </c>
      <c r="I203" s="94"/>
      <c r="J203" s="42">
        <v>1156300</v>
      </c>
      <c r="K203" s="42"/>
      <c r="L203" s="16">
        <f t="shared" si="21"/>
        <v>1156300</v>
      </c>
      <c r="M203" s="42">
        <v>1342621.08</v>
      </c>
      <c r="N203" s="42"/>
      <c r="O203" s="16">
        <f t="shared" si="22"/>
        <v>1342621.08</v>
      </c>
      <c r="P203" s="16">
        <f t="shared" si="23"/>
        <v>186321.08000000007</v>
      </c>
      <c r="Q203" s="42"/>
      <c r="R203" s="16">
        <f t="shared" si="24"/>
        <v>186321.08000000007</v>
      </c>
    </row>
    <row r="204" spans="2:18" ht="64.5" customHeight="1">
      <c r="B204" s="19" t="s">
        <v>72</v>
      </c>
      <c r="C204" s="114" t="s">
        <v>246</v>
      </c>
      <c r="D204" s="115"/>
      <c r="E204" s="115"/>
      <c r="F204" s="116"/>
      <c r="G204" s="9" t="s">
        <v>68</v>
      </c>
      <c r="H204" s="93" t="s">
        <v>69</v>
      </c>
      <c r="I204" s="94"/>
      <c r="J204" s="42">
        <v>367646</v>
      </c>
      <c r="K204" s="42"/>
      <c r="L204" s="16">
        <f t="shared" si="21"/>
        <v>367646</v>
      </c>
      <c r="M204" s="42">
        <v>156730.69</v>
      </c>
      <c r="N204" s="42"/>
      <c r="O204" s="16">
        <f t="shared" si="22"/>
        <v>156730.69</v>
      </c>
      <c r="P204" s="16">
        <f t="shared" si="23"/>
        <v>-210915.31</v>
      </c>
      <c r="Q204" s="42"/>
      <c r="R204" s="16">
        <f t="shared" si="24"/>
        <v>-210915.31</v>
      </c>
    </row>
    <row r="205" spans="2:18" ht="104.25" customHeight="1">
      <c r="B205" s="19" t="s">
        <v>73</v>
      </c>
      <c r="C205" s="96" t="s">
        <v>247</v>
      </c>
      <c r="D205" s="96"/>
      <c r="E205" s="96"/>
      <c r="F205" s="96"/>
      <c r="G205" s="9" t="s">
        <v>68</v>
      </c>
      <c r="H205" s="93" t="s">
        <v>69</v>
      </c>
      <c r="I205" s="94"/>
      <c r="J205" s="16">
        <v>700000</v>
      </c>
      <c r="K205" s="16"/>
      <c r="L205" s="16">
        <f t="shared" si="21"/>
        <v>700000</v>
      </c>
      <c r="M205" s="16">
        <v>700000</v>
      </c>
      <c r="N205" s="16"/>
      <c r="O205" s="16">
        <f t="shared" si="22"/>
        <v>700000</v>
      </c>
      <c r="P205" s="16">
        <f t="shared" si="23"/>
        <v>0</v>
      </c>
      <c r="Q205" s="16"/>
      <c r="R205" s="16">
        <f t="shared" si="24"/>
        <v>0</v>
      </c>
    </row>
    <row r="206" spans="2:18" ht="62.25" customHeight="1">
      <c r="B206" s="19" t="s">
        <v>112</v>
      </c>
      <c r="C206" s="114" t="s">
        <v>248</v>
      </c>
      <c r="D206" s="115"/>
      <c r="E206" s="115"/>
      <c r="F206" s="116"/>
      <c r="G206" s="9" t="s">
        <v>68</v>
      </c>
      <c r="H206" s="93" t="s">
        <v>69</v>
      </c>
      <c r="I206" s="94"/>
      <c r="J206" s="16">
        <v>200000</v>
      </c>
      <c r="K206" s="16"/>
      <c r="L206" s="16">
        <f t="shared" si="21"/>
        <v>200000</v>
      </c>
      <c r="M206" s="16">
        <v>200000</v>
      </c>
      <c r="N206" s="16"/>
      <c r="O206" s="16">
        <f t="shared" si="22"/>
        <v>200000</v>
      </c>
      <c r="P206" s="16">
        <f t="shared" si="23"/>
        <v>0</v>
      </c>
      <c r="Q206" s="16"/>
      <c r="R206" s="16">
        <f t="shared" si="24"/>
        <v>0</v>
      </c>
    </row>
    <row r="207" spans="2:18" ht="51.75" customHeight="1">
      <c r="B207" s="19" t="s">
        <v>190</v>
      </c>
      <c r="C207" s="114" t="s">
        <v>249</v>
      </c>
      <c r="D207" s="115"/>
      <c r="E207" s="115"/>
      <c r="F207" s="116"/>
      <c r="G207" s="9" t="s">
        <v>61</v>
      </c>
      <c r="H207" s="93" t="s">
        <v>62</v>
      </c>
      <c r="I207" s="95"/>
      <c r="J207" s="168">
        <v>144</v>
      </c>
      <c r="K207" s="168"/>
      <c r="L207" s="168">
        <f t="shared" si="21"/>
        <v>144</v>
      </c>
      <c r="M207" s="168">
        <v>144</v>
      </c>
      <c r="N207" s="168"/>
      <c r="O207" s="168">
        <f t="shared" si="22"/>
        <v>144</v>
      </c>
      <c r="P207" s="168">
        <f t="shared" si="23"/>
        <v>0</v>
      </c>
      <c r="Q207" s="168"/>
      <c r="R207" s="168">
        <f t="shared" si="24"/>
        <v>0</v>
      </c>
    </row>
    <row r="208" spans="2:18" ht="33.75" customHeight="1">
      <c r="B208" s="19"/>
      <c r="C208" s="114" t="s">
        <v>156</v>
      </c>
      <c r="D208" s="115"/>
      <c r="E208" s="115"/>
      <c r="F208" s="116"/>
      <c r="G208" s="9" t="s">
        <v>61</v>
      </c>
      <c r="H208" s="93" t="s">
        <v>62</v>
      </c>
      <c r="I208" s="95"/>
      <c r="J208" s="168">
        <v>40</v>
      </c>
      <c r="K208" s="168"/>
      <c r="L208" s="168">
        <f t="shared" si="21"/>
        <v>40</v>
      </c>
      <c r="M208" s="168">
        <v>40</v>
      </c>
      <c r="N208" s="168"/>
      <c r="O208" s="168">
        <f t="shared" si="22"/>
        <v>40</v>
      </c>
      <c r="P208" s="168">
        <f t="shared" si="23"/>
        <v>0</v>
      </c>
      <c r="Q208" s="168"/>
      <c r="R208" s="168">
        <f t="shared" si="24"/>
        <v>0</v>
      </c>
    </row>
    <row r="209" spans="2:18" ht="31.5" customHeight="1">
      <c r="B209" s="19"/>
      <c r="C209" s="114" t="s">
        <v>155</v>
      </c>
      <c r="D209" s="115"/>
      <c r="E209" s="115"/>
      <c r="F209" s="116"/>
      <c r="G209" s="9" t="s">
        <v>61</v>
      </c>
      <c r="H209" s="93" t="s">
        <v>62</v>
      </c>
      <c r="I209" s="95"/>
      <c r="J209" s="168">
        <v>104</v>
      </c>
      <c r="K209" s="168"/>
      <c r="L209" s="168">
        <f t="shared" si="21"/>
        <v>104</v>
      </c>
      <c r="M209" s="168">
        <v>104</v>
      </c>
      <c r="N209" s="168"/>
      <c r="O209" s="168">
        <f t="shared" si="22"/>
        <v>104</v>
      </c>
      <c r="P209" s="168">
        <f t="shared" si="23"/>
        <v>0</v>
      </c>
      <c r="Q209" s="168"/>
      <c r="R209" s="168">
        <f t="shared" si="24"/>
        <v>0</v>
      </c>
    </row>
    <row r="210" spans="2:18" ht="26.25" customHeight="1">
      <c r="B210" s="19"/>
      <c r="C210" s="114" t="s">
        <v>250</v>
      </c>
      <c r="D210" s="115"/>
      <c r="E210" s="115"/>
      <c r="F210" s="116"/>
      <c r="G210" s="9" t="s">
        <v>61</v>
      </c>
      <c r="H210" s="93" t="s">
        <v>62</v>
      </c>
      <c r="I210" s="95"/>
      <c r="J210" s="168">
        <v>7</v>
      </c>
      <c r="K210" s="168"/>
      <c r="L210" s="168">
        <f t="shared" si="21"/>
        <v>7</v>
      </c>
      <c r="M210" s="168">
        <v>7</v>
      </c>
      <c r="N210" s="168"/>
      <c r="O210" s="168">
        <f t="shared" si="22"/>
        <v>7</v>
      </c>
      <c r="P210" s="168">
        <f t="shared" si="23"/>
        <v>0</v>
      </c>
      <c r="Q210" s="168"/>
      <c r="R210" s="168">
        <f t="shared" si="24"/>
        <v>0</v>
      </c>
    </row>
    <row r="211" spans="2:18" ht="28.5" customHeight="1">
      <c r="B211" s="19"/>
      <c r="C211" s="114" t="s">
        <v>252</v>
      </c>
      <c r="D211" s="115"/>
      <c r="E211" s="115"/>
      <c r="F211" s="116"/>
      <c r="G211" s="9"/>
      <c r="H211" s="93"/>
      <c r="I211" s="95"/>
      <c r="J211" s="168"/>
      <c r="K211" s="168"/>
      <c r="L211" s="168"/>
      <c r="M211" s="168"/>
      <c r="N211" s="168"/>
      <c r="O211" s="168"/>
      <c r="P211" s="168"/>
      <c r="Q211" s="168"/>
      <c r="R211" s="168"/>
    </row>
    <row r="212" spans="2:18" ht="18.75" customHeight="1">
      <c r="B212" s="19"/>
      <c r="C212" s="114" t="s">
        <v>253</v>
      </c>
      <c r="D212" s="115"/>
      <c r="E212" s="115"/>
      <c r="F212" s="116"/>
      <c r="G212" s="9" t="s">
        <v>61</v>
      </c>
      <c r="H212" s="93" t="s">
        <v>62</v>
      </c>
      <c r="I212" s="95"/>
      <c r="J212" s="168">
        <v>32</v>
      </c>
      <c r="K212" s="168"/>
      <c r="L212" s="168">
        <f t="shared" si="21"/>
        <v>32</v>
      </c>
      <c r="M212" s="168">
        <v>32</v>
      </c>
      <c r="N212" s="168"/>
      <c r="O212" s="168">
        <f t="shared" si="22"/>
        <v>32</v>
      </c>
      <c r="P212" s="168">
        <f t="shared" si="23"/>
        <v>0</v>
      </c>
      <c r="Q212" s="168"/>
      <c r="R212" s="168">
        <f t="shared" si="24"/>
        <v>0</v>
      </c>
    </row>
    <row r="213" spans="2:18" ht="24" customHeight="1">
      <c r="B213" s="19"/>
      <c r="C213" s="114" t="s">
        <v>156</v>
      </c>
      <c r="D213" s="115"/>
      <c r="E213" s="115"/>
      <c r="F213" s="116"/>
      <c r="G213" s="9" t="s">
        <v>61</v>
      </c>
      <c r="H213" s="93" t="s">
        <v>62</v>
      </c>
      <c r="I213" s="95"/>
      <c r="J213" s="168">
        <v>17</v>
      </c>
      <c r="K213" s="168"/>
      <c r="L213" s="168">
        <f t="shared" si="21"/>
        <v>17</v>
      </c>
      <c r="M213" s="168">
        <v>17</v>
      </c>
      <c r="N213" s="168"/>
      <c r="O213" s="168">
        <f t="shared" si="22"/>
        <v>17</v>
      </c>
      <c r="P213" s="168">
        <f t="shared" si="23"/>
        <v>0</v>
      </c>
      <c r="Q213" s="168"/>
      <c r="R213" s="168">
        <f t="shared" si="24"/>
        <v>0</v>
      </c>
    </row>
    <row r="214" spans="2:18" ht="15.75">
      <c r="B214" s="19"/>
      <c r="C214" s="114" t="s">
        <v>155</v>
      </c>
      <c r="D214" s="115"/>
      <c r="E214" s="115"/>
      <c r="F214" s="116"/>
      <c r="G214" s="9" t="s">
        <v>61</v>
      </c>
      <c r="H214" s="93" t="s">
        <v>62</v>
      </c>
      <c r="I214" s="95"/>
      <c r="J214" s="168">
        <v>15</v>
      </c>
      <c r="K214" s="168"/>
      <c r="L214" s="168">
        <f t="shared" si="21"/>
        <v>15</v>
      </c>
      <c r="M214" s="168">
        <v>15</v>
      </c>
      <c r="N214" s="168"/>
      <c r="O214" s="168">
        <f t="shared" si="22"/>
        <v>15</v>
      </c>
      <c r="P214" s="168">
        <f t="shared" si="23"/>
        <v>0</v>
      </c>
      <c r="Q214" s="168"/>
      <c r="R214" s="168">
        <f t="shared" si="24"/>
        <v>0</v>
      </c>
    </row>
    <row r="215" spans="2:18" ht="36" customHeight="1">
      <c r="B215" s="19" t="s">
        <v>192</v>
      </c>
      <c r="C215" s="114" t="s">
        <v>254</v>
      </c>
      <c r="D215" s="115"/>
      <c r="E215" s="115"/>
      <c r="F215" s="116"/>
      <c r="G215" s="9" t="s">
        <v>68</v>
      </c>
      <c r="H215" s="93" t="s">
        <v>69</v>
      </c>
      <c r="I215" s="94"/>
      <c r="J215" s="16">
        <v>2640116</v>
      </c>
      <c r="K215" s="16"/>
      <c r="L215" s="16">
        <f t="shared" si="21"/>
        <v>2640116</v>
      </c>
      <c r="M215" s="16">
        <v>2640116</v>
      </c>
      <c r="N215" s="16"/>
      <c r="O215" s="16">
        <f t="shared" si="22"/>
        <v>2640116</v>
      </c>
      <c r="P215" s="16">
        <f t="shared" si="23"/>
        <v>0</v>
      </c>
      <c r="Q215" s="16"/>
      <c r="R215" s="16">
        <f t="shared" si="24"/>
        <v>0</v>
      </c>
    </row>
    <row r="216" spans="2:18" ht="15.75">
      <c r="B216" s="19"/>
      <c r="C216" s="114" t="s">
        <v>156</v>
      </c>
      <c r="D216" s="115"/>
      <c r="E216" s="115"/>
      <c r="F216" s="116"/>
      <c r="G216" s="9" t="s">
        <v>68</v>
      </c>
      <c r="H216" s="93" t="s">
        <v>69</v>
      </c>
      <c r="I216" s="94"/>
      <c r="J216" s="16">
        <v>792034.8</v>
      </c>
      <c r="K216" s="16"/>
      <c r="L216" s="16">
        <f t="shared" si="21"/>
        <v>792034.8</v>
      </c>
      <c r="M216" s="16">
        <v>792034.8</v>
      </c>
      <c r="N216" s="16"/>
      <c r="O216" s="16">
        <f t="shared" si="22"/>
        <v>792034.8</v>
      </c>
      <c r="P216" s="16">
        <f t="shared" si="23"/>
        <v>0</v>
      </c>
      <c r="Q216" s="16"/>
      <c r="R216" s="16">
        <f t="shared" si="24"/>
        <v>0</v>
      </c>
    </row>
    <row r="217" spans="2:18" ht="15.75">
      <c r="B217" s="19"/>
      <c r="C217" s="114" t="s">
        <v>155</v>
      </c>
      <c r="D217" s="115"/>
      <c r="E217" s="115"/>
      <c r="F217" s="116"/>
      <c r="G217" s="9" t="s">
        <v>68</v>
      </c>
      <c r="H217" s="93" t="s">
        <v>69</v>
      </c>
      <c r="I217" s="94"/>
      <c r="J217" s="16">
        <v>1848081.2</v>
      </c>
      <c r="K217" s="16"/>
      <c r="L217" s="16">
        <f t="shared" si="21"/>
        <v>1848081.2</v>
      </c>
      <c r="M217" s="16">
        <v>1848081.2</v>
      </c>
      <c r="N217" s="16"/>
      <c r="O217" s="16">
        <f t="shared" si="22"/>
        <v>1848081.2</v>
      </c>
      <c r="P217" s="16">
        <f t="shared" si="23"/>
        <v>0</v>
      </c>
      <c r="Q217" s="16"/>
      <c r="R217" s="16">
        <f t="shared" si="24"/>
        <v>0</v>
      </c>
    </row>
    <row r="218" spans="2:18" ht="45.75" customHeight="1">
      <c r="B218" s="19"/>
      <c r="C218" s="114" t="s">
        <v>255</v>
      </c>
      <c r="D218" s="115"/>
      <c r="E218" s="115"/>
      <c r="F218" s="116"/>
      <c r="G218" s="9" t="s">
        <v>68</v>
      </c>
      <c r="H218" s="93" t="s">
        <v>69</v>
      </c>
      <c r="I218" s="94"/>
      <c r="J218" s="16">
        <v>712831.32</v>
      </c>
      <c r="K218" s="16"/>
      <c r="L218" s="16">
        <f t="shared" si="21"/>
        <v>712831.32</v>
      </c>
      <c r="M218" s="16">
        <v>712831.32</v>
      </c>
      <c r="N218" s="16"/>
      <c r="O218" s="16">
        <f t="shared" si="22"/>
        <v>712831.32</v>
      </c>
      <c r="P218" s="16">
        <f t="shared" si="23"/>
        <v>0</v>
      </c>
      <c r="Q218" s="16"/>
      <c r="R218" s="16">
        <f t="shared" si="24"/>
        <v>0</v>
      </c>
    </row>
    <row r="219" spans="2:18" ht="30.75" customHeight="1">
      <c r="B219" s="19"/>
      <c r="C219" s="114" t="s">
        <v>156</v>
      </c>
      <c r="D219" s="115"/>
      <c r="E219" s="115"/>
      <c r="F219" s="116"/>
      <c r="G219" s="9" t="s">
        <v>68</v>
      </c>
      <c r="H219" s="93" t="s">
        <v>69</v>
      </c>
      <c r="I219" s="94"/>
      <c r="J219" s="16">
        <v>377800.6</v>
      </c>
      <c r="K219" s="16"/>
      <c r="L219" s="16">
        <f t="shared" si="21"/>
        <v>377800.6</v>
      </c>
      <c r="M219" s="16">
        <v>377800.6</v>
      </c>
      <c r="N219" s="16"/>
      <c r="O219" s="16">
        <f t="shared" si="22"/>
        <v>377800.6</v>
      </c>
      <c r="P219" s="16">
        <f t="shared" si="23"/>
        <v>0</v>
      </c>
      <c r="Q219" s="16"/>
      <c r="R219" s="16">
        <f t="shared" si="24"/>
        <v>0</v>
      </c>
    </row>
    <row r="220" spans="2:18" ht="29.25" customHeight="1">
      <c r="B220" s="19"/>
      <c r="C220" s="114" t="s">
        <v>155</v>
      </c>
      <c r="D220" s="115"/>
      <c r="E220" s="115"/>
      <c r="F220" s="116"/>
      <c r="G220" s="9" t="s">
        <v>68</v>
      </c>
      <c r="H220" s="93" t="s">
        <v>69</v>
      </c>
      <c r="I220" s="94"/>
      <c r="J220" s="16">
        <v>335031.32</v>
      </c>
      <c r="K220" s="16"/>
      <c r="L220" s="16">
        <f t="shared" si="21"/>
        <v>335031.32</v>
      </c>
      <c r="M220" s="16">
        <v>335031.32</v>
      </c>
      <c r="N220" s="16"/>
      <c r="O220" s="16">
        <f t="shared" si="22"/>
        <v>335031.32</v>
      </c>
      <c r="P220" s="16">
        <f t="shared" si="23"/>
        <v>0</v>
      </c>
      <c r="Q220" s="16"/>
      <c r="R220" s="16">
        <f t="shared" si="24"/>
        <v>0</v>
      </c>
    </row>
    <row r="221" spans="2:18" ht="31.5" customHeight="1">
      <c r="B221" s="19" t="s">
        <v>194</v>
      </c>
      <c r="C221" s="114" t="s">
        <v>256</v>
      </c>
      <c r="D221" s="115"/>
      <c r="E221" s="115"/>
      <c r="F221" s="116"/>
      <c r="G221" s="9" t="s">
        <v>68</v>
      </c>
      <c r="H221" s="93" t="s">
        <v>69</v>
      </c>
      <c r="I221" s="94"/>
      <c r="J221" s="16">
        <v>326000</v>
      </c>
      <c r="K221" s="16"/>
      <c r="L221" s="16">
        <f t="shared" si="21"/>
        <v>326000</v>
      </c>
      <c r="M221" s="16">
        <v>326000</v>
      </c>
      <c r="N221" s="16"/>
      <c r="O221" s="16">
        <f t="shared" si="22"/>
        <v>326000</v>
      </c>
      <c r="P221" s="16">
        <f t="shared" si="23"/>
        <v>0</v>
      </c>
      <c r="Q221" s="16"/>
      <c r="R221" s="16">
        <f t="shared" si="24"/>
        <v>0</v>
      </c>
    </row>
    <row r="222" spans="2:18" ht="32.25" customHeight="1">
      <c r="B222" s="19" t="s">
        <v>257</v>
      </c>
      <c r="C222" s="114" t="s">
        <v>258</v>
      </c>
      <c r="D222" s="115"/>
      <c r="E222" s="115"/>
      <c r="F222" s="116"/>
      <c r="G222" s="9" t="s">
        <v>68</v>
      </c>
      <c r="H222" s="93" t="s">
        <v>69</v>
      </c>
      <c r="I222" s="94"/>
      <c r="J222" s="16">
        <v>227300</v>
      </c>
      <c r="K222" s="16"/>
      <c r="L222" s="16">
        <f t="shared" si="21"/>
        <v>227300</v>
      </c>
      <c r="M222" s="16">
        <v>227300</v>
      </c>
      <c r="N222" s="16"/>
      <c r="O222" s="16">
        <f t="shared" si="22"/>
        <v>227300</v>
      </c>
      <c r="P222" s="16">
        <f t="shared" si="23"/>
        <v>0</v>
      </c>
      <c r="Q222" s="16"/>
      <c r="R222" s="16">
        <f t="shared" si="24"/>
        <v>0</v>
      </c>
    </row>
    <row r="223" spans="2:18" ht="31.5" customHeight="1">
      <c r="B223" s="19" t="s">
        <v>259</v>
      </c>
      <c r="C223" s="114" t="s">
        <v>260</v>
      </c>
      <c r="D223" s="115"/>
      <c r="E223" s="115"/>
      <c r="F223" s="116"/>
      <c r="G223" s="9" t="s">
        <v>68</v>
      </c>
      <c r="H223" s="93" t="s">
        <v>69</v>
      </c>
      <c r="I223" s="94"/>
      <c r="J223" s="16">
        <v>224600</v>
      </c>
      <c r="K223" s="16"/>
      <c r="L223" s="16">
        <f t="shared" si="21"/>
        <v>224600</v>
      </c>
      <c r="M223" s="16">
        <f>224600-0.9</f>
        <v>224599.1</v>
      </c>
      <c r="N223" s="16"/>
      <c r="O223" s="16">
        <f t="shared" si="22"/>
        <v>224599.1</v>
      </c>
      <c r="P223" s="16">
        <f t="shared" si="23"/>
        <v>-0.8999999999941792</v>
      </c>
      <c r="Q223" s="16"/>
      <c r="R223" s="16">
        <f t="shared" si="24"/>
        <v>-0.8999999999941792</v>
      </c>
    </row>
    <row r="224" spans="2:18" ht="21.75" customHeight="1">
      <c r="B224" s="209" t="s">
        <v>129</v>
      </c>
      <c r="C224" s="210"/>
      <c r="D224" s="210"/>
      <c r="E224" s="210"/>
      <c r="F224" s="210"/>
      <c r="G224" s="210"/>
      <c r="H224" s="210"/>
      <c r="I224" s="210"/>
      <c r="J224" s="210"/>
      <c r="K224" s="210"/>
      <c r="L224" s="210"/>
      <c r="M224" s="210"/>
      <c r="N224" s="210"/>
      <c r="O224" s="210"/>
      <c r="P224" s="210"/>
      <c r="Q224" s="210"/>
      <c r="R224" s="211"/>
    </row>
    <row r="225" spans="2:18" ht="19.5" customHeight="1">
      <c r="B225" s="121" t="s">
        <v>15</v>
      </c>
      <c r="C225" s="122" t="s">
        <v>16</v>
      </c>
      <c r="D225" s="123"/>
      <c r="E225" s="123"/>
      <c r="F225" s="124"/>
      <c r="G225" s="247"/>
      <c r="H225" s="127"/>
      <c r="I225" s="127"/>
      <c r="J225" s="127"/>
      <c r="K225" s="127"/>
      <c r="L225" s="127"/>
      <c r="M225" s="127"/>
      <c r="N225" s="127"/>
      <c r="O225" s="127"/>
      <c r="P225" s="127"/>
      <c r="Q225" s="127"/>
      <c r="R225" s="127"/>
    </row>
    <row r="226" spans="2:18" ht="47.25" customHeight="1">
      <c r="B226" s="128" t="s">
        <v>17</v>
      </c>
      <c r="C226" s="129" t="s">
        <v>261</v>
      </c>
      <c r="D226" s="130"/>
      <c r="E226" s="130"/>
      <c r="F226" s="130"/>
      <c r="G226" s="222" t="s">
        <v>120</v>
      </c>
      <c r="H226" s="136" t="s">
        <v>62</v>
      </c>
      <c r="I226" s="137"/>
      <c r="J226" s="9">
        <v>6134</v>
      </c>
      <c r="K226" s="9"/>
      <c r="L226" s="9">
        <f>J22</f>
        <v>0</v>
      </c>
      <c r="M226" s="9">
        <v>6673</v>
      </c>
      <c r="N226" s="9"/>
      <c r="O226" s="9">
        <f>M226</f>
        <v>6673</v>
      </c>
      <c r="P226" s="9">
        <f>M226-J226</f>
        <v>539</v>
      </c>
      <c r="Q226" s="9"/>
      <c r="R226" s="9">
        <f>P226</f>
        <v>539</v>
      </c>
    </row>
    <row r="227" spans="2:18" ht="33.75" customHeight="1">
      <c r="B227" s="128"/>
      <c r="C227" s="248" t="s">
        <v>262</v>
      </c>
      <c r="D227" s="249"/>
      <c r="E227" s="249"/>
      <c r="F227" s="250"/>
      <c r="G227" s="222" t="s">
        <v>120</v>
      </c>
      <c r="H227" s="136" t="s">
        <v>62</v>
      </c>
      <c r="I227" s="137"/>
      <c r="J227" s="9">
        <v>4904</v>
      </c>
      <c r="K227" s="9"/>
      <c r="L227" s="9">
        <f>J23</f>
        <v>0</v>
      </c>
      <c r="M227" s="9">
        <v>5800</v>
      </c>
      <c r="N227" s="9"/>
      <c r="O227" s="9">
        <f aca="true" t="shared" si="25" ref="O227:O252">M227</f>
        <v>5800</v>
      </c>
      <c r="P227" s="9">
        <f aca="true" t="shared" si="26" ref="P227:P252">M227-J227</f>
        <v>896</v>
      </c>
      <c r="Q227" s="9"/>
      <c r="R227" s="9">
        <f aca="true" t="shared" si="27" ref="R227:R252">P227</f>
        <v>896</v>
      </c>
    </row>
    <row r="228" spans="2:18" ht="30.75" customHeight="1">
      <c r="B228" s="128"/>
      <c r="C228" s="114" t="s">
        <v>156</v>
      </c>
      <c r="D228" s="115"/>
      <c r="E228" s="115"/>
      <c r="F228" s="116"/>
      <c r="G228" s="222" t="s">
        <v>120</v>
      </c>
      <c r="H228" s="136" t="s">
        <v>62</v>
      </c>
      <c r="I228" s="137"/>
      <c r="J228" s="9">
        <v>1913</v>
      </c>
      <c r="K228" s="9"/>
      <c r="L228" s="9">
        <f>J24</f>
        <v>0</v>
      </c>
      <c r="M228" s="9">
        <v>2262</v>
      </c>
      <c r="N228" s="9"/>
      <c r="O228" s="9">
        <f t="shared" si="25"/>
        <v>2262</v>
      </c>
      <c r="P228" s="9">
        <f t="shared" si="26"/>
        <v>349</v>
      </c>
      <c r="Q228" s="9"/>
      <c r="R228" s="9">
        <f t="shared" si="27"/>
        <v>349</v>
      </c>
    </row>
    <row r="229" spans="2:18" ht="30.75" customHeight="1">
      <c r="B229" s="128"/>
      <c r="C229" s="114" t="s">
        <v>155</v>
      </c>
      <c r="D229" s="115"/>
      <c r="E229" s="115"/>
      <c r="F229" s="116"/>
      <c r="G229" s="222" t="s">
        <v>120</v>
      </c>
      <c r="H229" s="136" t="s">
        <v>62</v>
      </c>
      <c r="I229" s="137"/>
      <c r="J229" s="9">
        <v>2991</v>
      </c>
      <c r="K229" s="9"/>
      <c r="L229" s="9">
        <f>J29</f>
        <v>0</v>
      </c>
      <c r="M229" s="9">
        <v>3538</v>
      </c>
      <c r="N229" s="9"/>
      <c r="O229" s="9">
        <f t="shared" si="25"/>
        <v>3538</v>
      </c>
      <c r="P229" s="9">
        <f t="shared" si="26"/>
        <v>547</v>
      </c>
      <c r="Q229" s="9"/>
      <c r="R229" s="9">
        <f t="shared" si="27"/>
        <v>547</v>
      </c>
    </row>
    <row r="230" spans="2:18" ht="35.25" customHeight="1">
      <c r="B230" s="128"/>
      <c r="C230" s="248" t="s">
        <v>263</v>
      </c>
      <c r="D230" s="249"/>
      <c r="E230" s="249"/>
      <c r="F230" s="250"/>
      <c r="G230" s="222" t="s">
        <v>120</v>
      </c>
      <c r="H230" s="136" t="s">
        <v>62</v>
      </c>
      <c r="I230" s="137"/>
      <c r="J230" s="9">
        <v>1230</v>
      </c>
      <c r="K230" s="9"/>
      <c r="L230" s="9">
        <f>J30</f>
        <v>0</v>
      </c>
      <c r="M230" s="9">
        <v>879</v>
      </c>
      <c r="N230" s="9"/>
      <c r="O230" s="9">
        <f t="shared" si="25"/>
        <v>879</v>
      </c>
      <c r="P230" s="9">
        <f t="shared" si="26"/>
        <v>-351</v>
      </c>
      <c r="Q230" s="9"/>
      <c r="R230" s="9">
        <f t="shared" si="27"/>
        <v>-351</v>
      </c>
    </row>
    <row r="231" spans="2:18" ht="28.5" customHeight="1">
      <c r="B231" s="128"/>
      <c r="C231" s="248" t="s">
        <v>264</v>
      </c>
      <c r="D231" s="249"/>
      <c r="E231" s="249"/>
      <c r="F231" s="250"/>
      <c r="G231" s="222" t="s">
        <v>120</v>
      </c>
      <c r="H231" s="136" t="s">
        <v>62</v>
      </c>
      <c r="I231" s="137"/>
      <c r="J231" s="9">
        <v>652</v>
      </c>
      <c r="K231" s="9"/>
      <c r="L231" s="9">
        <f>J31</f>
        <v>0</v>
      </c>
      <c r="M231" s="9">
        <v>466</v>
      </c>
      <c r="N231" s="9"/>
      <c r="O231" s="9">
        <f t="shared" si="25"/>
        <v>466</v>
      </c>
      <c r="P231" s="9">
        <f t="shared" si="26"/>
        <v>-186</v>
      </c>
      <c r="Q231" s="9"/>
      <c r="R231" s="9">
        <f t="shared" si="27"/>
        <v>-186</v>
      </c>
    </row>
    <row r="232" spans="2:18" ht="27.75" customHeight="1">
      <c r="B232" s="128"/>
      <c r="C232" s="248" t="s">
        <v>265</v>
      </c>
      <c r="D232" s="249"/>
      <c r="E232" s="249"/>
      <c r="F232" s="250"/>
      <c r="G232" s="222" t="s">
        <v>120</v>
      </c>
      <c r="H232" s="136" t="s">
        <v>62</v>
      </c>
      <c r="I232" s="137"/>
      <c r="J232" s="9">
        <v>578</v>
      </c>
      <c r="K232" s="9"/>
      <c r="L232" s="9">
        <f>J32</f>
        <v>0</v>
      </c>
      <c r="M232" s="9">
        <v>413</v>
      </c>
      <c r="N232" s="9"/>
      <c r="O232" s="9">
        <f t="shared" si="25"/>
        <v>413</v>
      </c>
      <c r="P232" s="9">
        <f t="shared" si="26"/>
        <v>-165</v>
      </c>
      <c r="Q232" s="9"/>
      <c r="R232" s="9">
        <f t="shared" si="27"/>
        <v>-165</v>
      </c>
    </row>
    <row r="233" spans="2:18" ht="51" customHeight="1">
      <c r="B233" s="128" t="s">
        <v>64</v>
      </c>
      <c r="C233" s="129" t="s">
        <v>267</v>
      </c>
      <c r="D233" s="130"/>
      <c r="E233" s="130"/>
      <c r="F233" s="130"/>
      <c r="G233" s="222" t="s">
        <v>120</v>
      </c>
      <c r="H233" s="136" t="s">
        <v>62</v>
      </c>
      <c r="I233" s="137"/>
      <c r="J233" s="9">
        <v>852</v>
      </c>
      <c r="K233" s="9"/>
      <c r="L233" s="9">
        <f>J33</f>
        <v>0</v>
      </c>
      <c r="M233" s="9">
        <v>1490</v>
      </c>
      <c r="N233" s="9"/>
      <c r="O233" s="9">
        <f t="shared" si="25"/>
        <v>1490</v>
      </c>
      <c r="P233" s="9">
        <f t="shared" si="26"/>
        <v>638</v>
      </c>
      <c r="Q233" s="9"/>
      <c r="R233" s="9">
        <f t="shared" si="27"/>
        <v>638</v>
      </c>
    </row>
    <row r="234" spans="2:18" ht="24" customHeight="1">
      <c r="B234" s="128"/>
      <c r="C234" s="248" t="s">
        <v>264</v>
      </c>
      <c r="D234" s="249"/>
      <c r="E234" s="249"/>
      <c r="F234" s="250"/>
      <c r="G234" s="222" t="s">
        <v>120</v>
      </c>
      <c r="H234" s="136" t="s">
        <v>62</v>
      </c>
      <c r="I234" s="137"/>
      <c r="J234" s="201">
        <v>443</v>
      </c>
      <c r="K234" s="201"/>
      <c r="L234" s="9">
        <f>J34</f>
        <v>0</v>
      </c>
      <c r="M234" s="201">
        <v>774</v>
      </c>
      <c r="N234" s="201"/>
      <c r="O234" s="9">
        <f t="shared" si="25"/>
        <v>774</v>
      </c>
      <c r="P234" s="9">
        <f t="shared" si="26"/>
        <v>331</v>
      </c>
      <c r="Q234" s="201"/>
      <c r="R234" s="9">
        <f t="shared" si="27"/>
        <v>331</v>
      </c>
    </row>
    <row r="235" spans="2:18" ht="29.25" customHeight="1">
      <c r="B235" s="128"/>
      <c r="C235" s="248" t="s">
        <v>265</v>
      </c>
      <c r="D235" s="249"/>
      <c r="E235" s="249"/>
      <c r="F235" s="250"/>
      <c r="G235" s="222" t="s">
        <v>120</v>
      </c>
      <c r="H235" s="136" t="s">
        <v>62</v>
      </c>
      <c r="I235" s="137"/>
      <c r="J235" s="201">
        <v>409</v>
      </c>
      <c r="K235" s="201"/>
      <c r="L235" s="9">
        <f>J35</f>
        <v>0</v>
      </c>
      <c r="M235" s="201">
        <v>716</v>
      </c>
      <c r="N235" s="201"/>
      <c r="O235" s="9">
        <f t="shared" si="25"/>
        <v>716</v>
      </c>
      <c r="P235" s="9">
        <f t="shared" si="26"/>
        <v>307</v>
      </c>
      <c r="Q235" s="201"/>
      <c r="R235" s="9">
        <f t="shared" si="27"/>
        <v>307</v>
      </c>
    </row>
    <row r="236" spans="2:18" ht="45" customHeight="1">
      <c r="B236" s="128" t="s">
        <v>75</v>
      </c>
      <c r="C236" s="129" t="s">
        <v>266</v>
      </c>
      <c r="D236" s="130"/>
      <c r="E236" s="130"/>
      <c r="F236" s="130"/>
      <c r="G236" s="222" t="s">
        <v>120</v>
      </c>
      <c r="H236" s="136" t="s">
        <v>62</v>
      </c>
      <c r="I236" s="137"/>
      <c r="J236" s="201">
        <v>986</v>
      </c>
      <c r="K236" s="201"/>
      <c r="L236" s="9">
        <f>J36</f>
        <v>0</v>
      </c>
      <c r="M236" s="201">
        <v>942</v>
      </c>
      <c r="N236" s="201"/>
      <c r="O236" s="9">
        <f t="shared" si="25"/>
        <v>942</v>
      </c>
      <c r="P236" s="9">
        <f t="shared" si="26"/>
        <v>-44</v>
      </c>
      <c r="Q236" s="201"/>
      <c r="R236" s="9">
        <f t="shared" si="27"/>
        <v>-44</v>
      </c>
    </row>
    <row r="237" spans="2:18" ht="25.5" customHeight="1">
      <c r="B237" s="128"/>
      <c r="C237" s="248" t="s">
        <v>264</v>
      </c>
      <c r="D237" s="249"/>
      <c r="E237" s="249"/>
      <c r="F237" s="250"/>
      <c r="G237" s="222" t="s">
        <v>120</v>
      </c>
      <c r="H237" s="136" t="s">
        <v>62</v>
      </c>
      <c r="I237" s="137"/>
      <c r="J237" s="201">
        <v>513</v>
      </c>
      <c r="K237" s="201"/>
      <c r="L237" s="9">
        <f>J37</f>
        <v>0</v>
      </c>
      <c r="M237" s="201">
        <v>489</v>
      </c>
      <c r="N237" s="201"/>
      <c r="O237" s="9">
        <f t="shared" si="25"/>
        <v>489</v>
      </c>
      <c r="P237" s="9">
        <f t="shared" si="26"/>
        <v>-24</v>
      </c>
      <c r="Q237" s="201"/>
      <c r="R237" s="9">
        <f t="shared" si="27"/>
        <v>-24</v>
      </c>
    </row>
    <row r="238" spans="2:18" ht="30.75" customHeight="1">
      <c r="B238" s="128"/>
      <c r="C238" s="248" t="s">
        <v>265</v>
      </c>
      <c r="D238" s="249"/>
      <c r="E238" s="249"/>
      <c r="F238" s="250"/>
      <c r="G238" s="222" t="s">
        <v>120</v>
      </c>
      <c r="H238" s="136" t="s">
        <v>62</v>
      </c>
      <c r="I238" s="137"/>
      <c r="J238" s="201">
        <v>473</v>
      </c>
      <c r="K238" s="201"/>
      <c r="L238" s="9">
        <f>J38</f>
        <v>0</v>
      </c>
      <c r="M238" s="201">
        <v>453</v>
      </c>
      <c r="N238" s="201"/>
      <c r="O238" s="9">
        <f t="shared" si="25"/>
        <v>453</v>
      </c>
      <c r="P238" s="9">
        <f t="shared" si="26"/>
        <v>-20</v>
      </c>
      <c r="Q238" s="201"/>
      <c r="R238" s="9">
        <f t="shared" si="27"/>
        <v>-20</v>
      </c>
    </row>
    <row r="239" spans="2:18" ht="46.5" customHeight="1">
      <c r="B239" s="128" t="s">
        <v>76</v>
      </c>
      <c r="C239" s="129" t="s">
        <v>268</v>
      </c>
      <c r="D239" s="130"/>
      <c r="E239" s="130"/>
      <c r="F239" s="130"/>
      <c r="G239" s="222" t="s">
        <v>120</v>
      </c>
      <c r="H239" s="136" t="s">
        <v>62</v>
      </c>
      <c r="I239" s="137"/>
      <c r="J239" s="9">
        <v>9520</v>
      </c>
      <c r="K239" s="9"/>
      <c r="L239" s="9">
        <f>J39</f>
        <v>0</v>
      </c>
      <c r="M239" s="9">
        <v>7859</v>
      </c>
      <c r="N239" s="9"/>
      <c r="O239" s="9">
        <f t="shared" si="25"/>
        <v>7859</v>
      </c>
      <c r="P239" s="9">
        <f t="shared" si="26"/>
        <v>-1661</v>
      </c>
      <c r="Q239" s="9"/>
      <c r="R239" s="9">
        <f t="shared" si="27"/>
        <v>-1661</v>
      </c>
    </row>
    <row r="240" spans="2:18" ht="29.25" customHeight="1">
      <c r="B240" s="128"/>
      <c r="C240" s="114" t="s">
        <v>156</v>
      </c>
      <c r="D240" s="115"/>
      <c r="E240" s="115"/>
      <c r="F240" s="116"/>
      <c r="G240" s="222" t="s">
        <v>120</v>
      </c>
      <c r="H240" s="136" t="s">
        <v>62</v>
      </c>
      <c r="I240" s="137"/>
      <c r="J240" s="9">
        <v>3541</v>
      </c>
      <c r="K240" s="9"/>
      <c r="L240" s="9">
        <f>J40</f>
        <v>0</v>
      </c>
      <c r="M240" s="9">
        <v>2908</v>
      </c>
      <c r="N240" s="9"/>
      <c r="O240" s="9">
        <f t="shared" si="25"/>
        <v>2908</v>
      </c>
      <c r="P240" s="9">
        <f t="shared" si="26"/>
        <v>-633</v>
      </c>
      <c r="Q240" s="9"/>
      <c r="R240" s="9">
        <f t="shared" si="27"/>
        <v>-633</v>
      </c>
    </row>
    <row r="241" spans="2:18" ht="27.75" customHeight="1">
      <c r="B241" s="128"/>
      <c r="C241" s="114" t="s">
        <v>155</v>
      </c>
      <c r="D241" s="115"/>
      <c r="E241" s="115"/>
      <c r="F241" s="116"/>
      <c r="G241" s="222" t="s">
        <v>120</v>
      </c>
      <c r="H241" s="136" t="s">
        <v>62</v>
      </c>
      <c r="I241" s="137"/>
      <c r="J241" s="9">
        <v>5979</v>
      </c>
      <c r="K241" s="9"/>
      <c r="L241" s="9">
        <f>J41</f>
        <v>0</v>
      </c>
      <c r="M241" s="9">
        <v>4951</v>
      </c>
      <c r="N241" s="9"/>
      <c r="O241" s="9">
        <f t="shared" si="25"/>
        <v>4951</v>
      </c>
      <c r="P241" s="9">
        <f t="shared" si="26"/>
        <v>-1028</v>
      </c>
      <c r="Q241" s="9"/>
      <c r="R241" s="9">
        <f t="shared" si="27"/>
        <v>-1028</v>
      </c>
    </row>
    <row r="242" spans="2:18" ht="48" customHeight="1">
      <c r="B242" s="128" t="s">
        <v>77</v>
      </c>
      <c r="C242" s="129" t="s">
        <v>269</v>
      </c>
      <c r="D242" s="130"/>
      <c r="E242" s="130"/>
      <c r="F242" s="131"/>
      <c r="G242" s="222" t="s">
        <v>120</v>
      </c>
      <c r="H242" s="136" t="s">
        <v>62</v>
      </c>
      <c r="I242" s="137"/>
      <c r="J242" s="9">
        <v>10505</v>
      </c>
      <c r="K242" s="9"/>
      <c r="L242" s="9">
        <f>J42</f>
        <v>0</v>
      </c>
      <c r="M242" s="9">
        <v>4520</v>
      </c>
      <c r="N242" s="9"/>
      <c r="O242" s="9">
        <f t="shared" si="25"/>
        <v>4520</v>
      </c>
      <c r="P242" s="9">
        <f t="shared" si="26"/>
        <v>-5985</v>
      </c>
      <c r="Q242" s="9"/>
      <c r="R242" s="9">
        <f t="shared" si="27"/>
        <v>-5985</v>
      </c>
    </row>
    <row r="243" spans="2:18" ht="39" customHeight="1">
      <c r="B243" s="128"/>
      <c r="C243" s="248" t="s">
        <v>262</v>
      </c>
      <c r="D243" s="249"/>
      <c r="E243" s="249"/>
      <c r="F243" s="250"/>
      <c r="G243" s="222" t="s">
        <v>120</v>
      </c>
      <c r="H243" s="136" t="s">
        <v>62</v>
      </c>
      <c r="I243" s="137"/>
      <c r="J243" s="9">
        <v>3699</v>
      </c>
      <c r="K243" s="9"/>
      <c r="L243" s="9">
        <f>J43</f>
        <v>0</v>
      </c>
      <c r="M243" s="9">
        <v>1949</v>
      </c>
      <c r="N243" s="9"/>
      <c r="O243" s="9">
        <f t="shared" si="25"/>
        <v>1949</v>
      </c>
      <c r="P243" s="9">
        <f t="shared" si="26"/>
        <v>-1750</v>
      </c>
      <c r="Q243" s="9"/>
      <c r="R243" s="9">
        <f t="shared" si="27"/>
        <v>-1750</v>
      </c>
    </row>
    <row r="244" spans="2:18" ht="31.5" customHeight="1">
      <c r="B244" s="128"/>
      <c r="C244" s="248" t="s">
        <v>270</v>
      </c>
      <c r="D244" s="249"/>
      <c r="E244" s="249"/>
      <c r="F244" s="250"/>
      <c r="G244" s="222" t="s">
        <v>120</v>
      </c>
      <c r="H244" s="136" t="s">
        <v>62</v>
      </c>
      <c r="I244" s="137"/>
      <c r="J244" s="9">
        <v>3699</v>
      </c>
      <c r="K244" s="9"/>
      <c r="L244" s="9">
        <f>J44</f>
        <v>0</v>
      </c>
      <c r="M244" s="9">
        <v>1949</v>
      </c>
      <c r="N244" s="9"/>
      <c r="O244" s="9">
        <f t="shared" si="25"/>
        <v>1949</v>
      </c>
      <c r="P244" s="9">
        <f t="shared" si="26"/>
        <v>-1750</v>
      </c>
      <c r="Q244" s="9"/>
      <c r="R244" s="9">
        <f t="shared" si="27"/>
        <v>-1750</v>
      </c>
    </row>
    <row r="245" spans="2:18" ht="34.5" customHeight="1">
      <c r="B245" s="128"/>
      <c r="C245" s="114" t="s">
        <v>155</v>
      </c>
      <c r="D245" s="115"/>
      <c r="E245" s="115"/>
      <c r="F245" s="116"/>
      <c r="G245" s="222" t="s">
        <v>120</v>
      </c>
      <c r="H245" s="136" t="s">
        <v>62</v>
      </c>
      <c r="I245" s="137"/>
      <c r="J245" s="9">
        <v>0</v>
      </c>
      <c r="K245" s="9"/>
      <c r="L245" s="9">
        <f>J45</f>
        <v>0</v>
      </c>
      <c r="M245" s="9">
        <v>0</v>
      </c>
      <c r="N245" s="9"/>
      <c r="O245" s="9">
        <f t="shared" si="25"/>
        <v>0</v>
      </c>
      <c r="P245" s="9">
        <f t="shared" si="26"/>
        <v>0</v>
      </c>
      <c r="Q245" s="9"/>
      <c r="R245" s="9">
        <f t="shared" si="27"/>
        <v>0</v>
      </c>
    </row>
    <row r="246" spans="2:18" ht="31.5" customHeight="1">
      <c r="B246" s="128"/>
      <c r="C246" s="251" t="s">
        <v>263</v>
      </c>
      <c r="D246" s="108"/>
      <c r="E246" s="108"/>
      <c r="F246" s="252"/>
      <c r="G246" s="222" t="s">
        <v>120</v>
      </c>
      <c r="H246" s="136" t="s">
        <v>62</v>
      </c>
      <c r="I246" s="137"/>
      <c r="J246" s="9">
        <v>6806</v>
      </c>
      <c r="K246" s="9"/>
      <c r="L246" s="9">
        <f>J246</f>
        <v>6806</v>
      </c>
      <c r="M246" s="9">
        <v>2571</v>
      </c>
      <c r="N246" s="9"/>
      <c r="O246" s="9">
        <f t="shared" si="25"/>
        <v>2571</v>
      </c>
      <c r="P246" s="9">
        <f t="shared" si="26"/>
        <v>-4235</v>
      </c>
      <c r="Q246" s="9"/>
      <c r="R246" s="9">
        <f t="shared" si="27"/>
        <v>-4235</v>
      </c>
    </row>
    <row r="247" spans="2:18" ht="27" customHeight="1">
      <c r="B247" s="128"/>
      <c r="C247" s="248" t="s">
        <v>264</v>
      </c>
      <c r="D247" s="249"/>
      <c r="E247" s="249"/>
      <c r="F247" s="250"/>
      <c r="G247" s="222" t="s">
        <v>120</v>
      </c>
      <c r="H247" s="136" t="s">
        <v>62</v>
      </c>
      <c r="I247" s="137"/>
      <c r="J247" s="9">
        <v>3471</v>
      </c>
      <c r="K247" s="9"/>
      <c r="L247" s="9">
        <f>J47</f>
        <v>0</v>
      </c>
      <c r="M247" s="9">
        <v>1311</v>
      </c>
      <c r="N247" s="9"/>
      <c r="O247" s="9">
        <f t="shared" si="25"/>
        <v>1311</v>
      </c>
      <c r="P247" s="9">
        <f t="shared" si="26"/>
        <v>-2160</v>
      </c>
      <c r="Q247" s="9"/>
      <c r="R247" s="9">
        <f t="shared" si="27"/>
        <v>-2160</v>
      </c>
    </row>
    <row r="248" spans="2:18" ht="29.25" customHeight="1">
      <c r="B248" s="128"/>
      <c r="C248" s="248" t="s">
        <v>265</v>
      </c>
      <c r="D248" s="249"/>
      <c r="E248" s="249"/>
      <c r="F248" s="250"/>
      <c r="G248" s="222" t="s">
        <v>120</v>
      </c>
      <c r="H248" s="136" t="s">
        <v>62</v>
      </c>
      <c r="I248" s="137"/>
      <c r="J248" s="9">
        <v>3335</v>
      </c>
      <c r="K248" s="9"/>
      <c r="L248" s="9">
        <f>J48</f>
        <v>4</v>
      </c>
      <c r="M248" s="9">
        <v>1260</v>
      </c>
      <c r="N248" s="9"/>
      <c r="O248" s="9">
        <f t="shared" si="25"/>
        <v>1260</v>
      </c>
      <c r="P248" s="9">
        <f t="shared" si="26"/>
        <v>-2075</v>
      </c>
      <c r="Q248" s="9"/>
      <c r="R248" s="9">
        <f t="shared" si="27"/>
        <v>-2075</v>
      </c>
    </row>
    <row r="249" spans="2:18" ht="47.25" customHeight="1">
      <c r="B249" s="128" t="s">
        <v>118</v>
      </c>
      <c r="C249" s="129" t="s">
        <v>130</v>
      </c>
      <c r="D249" s="130"/>
      <c r="E249" s="130"/>
      <c r="F249" s="131"/>
      <c r="G249" s="222" t="s">
        <v>120</v>
      </c>
      <c r="H249" s="136" t="s">
        <v>62</v>
      </c>
      <c r="I249" s="137"/>
      <c r="J249" s="9">
        <v>488</v>
      </c>
      <c r="K249" s="9"/>
      <c r="L249" s="9">
        <f>J49</f>
        <v>0</v>
      </c>
      <c r="M249" s="9">
        <v>585</v>
      </c>
      <c r="N249" s="9"/>
      <c r="O249" s="9">
        <f t="shared" si="25"/>
        <v>585</v>
      </c>
      <c r="P249" s="9">
        <f t="shared" si="26"/>
        <v>97</v>
      </c>
      <c r="Q249" s="9"/>
      <c r="R249" s="9">
        <f t="shared" si="27"/>
        <v>97</v>
      </c>
    </row>
    <row r="250" spans="2:18" ht="36.75" customHeight="1">
      <c r="B250" s="128"/>
      <c r="C250" s="114" t="s">
        <v>156</v>
      </c>
      <c r="D250" s="115"/>
      <c r="E250" s="115"/>
      <c r="F250" s="116"/>
      <c r="G250" s="222" t="s">
        <v>120</v>
      </c>
      <c r="H250" s="136" t="s">
        <v>62</v>
      </c>
      <c r="I250" s="137"/>
      <c r="J250" s="9">
        <v>190</v>
      </c>
      <c r="K250" s="9"/>
      <c r="L250" s="9">
        <f>J50</f>
        <v>0</v>
      </c>
      <c r="M250" s="9">
        <v>228</v>
      </c>
      <c r="N250" s="9"/>
      <c r="O250" s="9">
        <f t="shared" si="25"/>
        <v>228</v>
      </c>
      <c r="P250" s="9">
        <f t="shared" si="26"/>
        <v>38</v>
      </c>
      <c r="Q250" s="9"/>
      <c r="R250" s="9">
        <f t="shared" si="27"/>
        <v>38</v>
      </c>
    </row>
    <row r="251" spans="2:18" ht="30.75" customHeight="1">
      <c r="B251" s="128"/>
      <c r="C251" s="114" t="s">
        <v>155</v>
      </c>
      <c r="D251" s="115"/>
      <c r="E251" s="115"/>
      <c r="F251" s="116"/>
      <c r="G251" s="220" t="s">
        <v>120</v>
      </c>
      <c r="H251" s="221" t="s">
        <v>62</v>
      </c>
      <c r="I251" s="253"/>
      <c r="J251" s="9">
        <v>298</v>
      </c>
      <c r="K251" s="9"/>
      <c r="L251" s="9">
        <f>J251</f>
        <v>298</v>
      </c>
      <c r="M251" s="9">
        <v>357</v>
      </c>
      <c r="N251" s="9"/>
      <c r="O251" s="9">
        <f t="shared" si="25"/>
        <v>357</v>
      </c>
      <c r="P251" s="9">
        <f t="shared" si="26"/>
        <v>59</v>
      </c>
      <c r="Q251" s="9"/>
      <c r="R251" s="9">
        <f t="shared" si="27"/>
        <v>59</v>
      </c>
    </row>
    <row r="252" spans="2:18" ht="35.25" customHeight="1">
      <c r="B252" s="128" t="s">
        <v>119</v>
      </c>
      <c r="C252" s="114" t="s">
        <v>271</v>
      </c>
      <c r="D252" s="115"/>
      <c r="E252" s="115"/>
      <c r="F252" s="116"/>
      <c r="G252" s="220" t="s">
        <v>120</v>
      </c>
      <c r="H252" s="221" t="s">
        <v>62</v>
      </c>
      <c r="I252" s="253"/>
      <c r="J252" s="9">
        <v>11358</v>
      </c>
      <c r="K252" s="9"/>
      <c r="L252" s="9">
        <f>J252</f>
        <v>11358</v>
      </c>
      <c r="M252" s="9">
        <v>10291</v>
      </c>
      <c r="N252" s="9"/>
      <c r="O252" s="9">
        <f t="shared" si="25"/>
        <v>10291</v>
      </c>
      <c r="P252" s="9">
        <f t="shared" si="26"/>
        <v>-1067</v>
      </c>
      <c r="Q252" s="9"/>
      <c r="R252" s="9">
        <f t="shared" si="27"/>
        <v>-1067</v>
      </c>
    </row>
    <row r="253" spans="2:18" ht="36" customHeight="1">
      <c r="B253" s="254" t="s">
        <v>131</v>
      </c>
      <c r="C253" s="255"/>
      <c r="D253" s="255"/>
      <c r="E253" s="255"/>
      <c r="F253" s="255"/>
      <c r="G253" s="255"/>
      <c r="H253" s="255"/>
      <c r="I253" s="255"/>
      <c r="J253" s="255"/>
      <c r="K253" s="255"/>
      <c r="L253" s="255"/>
      <c r="M253" s="255"/>
      <c r="N253" s="255"/>
      <c r="O253" s="255"/>
      <c r="P253" s="255"/>
      <c r="Q253" s="255"/>
      <c r="R253" s="256"/>
    </row>
    <row r="254" spans="2:18" ht="34.5" customHeight="1">
      <c r="B254" s="257" t="s">
        <v>18</v>
      </c>
      <c r="C254" s="258" t="s">
        <v>19</v>
      </c>
      <c r="D254" s="259"/>
      <c r="E254" s="259"/>
      <c r="F254" s="260"/>
      <c r="G254" s="261"/>
      <c r="H254" s="262"/>
      <c r="I254" s="262"/>
      <c r="J254" s="263"/>
      <c r="K254" s="264"/>
      <c r="L254" s="264"/>
      <c r="M254" s="264"/>
      <c r="N254" s="264"/>
      <c r="O254" s="264"/>
      <c r="P254" s="264"/>
      <c r="Q254" s="264"/>
      <c r="R254" s="264"/>
    </row>
    <row r="255" spans="2:18" ht="53.25" customHeight="1">
      <c r="B255" s="19" t="s">
        <v>20</v>
      </c>
      <c r="C255" s="96" t="s">
        <v>132</v>
      </c>
      <c r="D255" s="96"/>
      <c r="E255" s="96"/>
      <c r="F255" s="96"/>
      <c r="G255" s="9" t="s">
        <v>68</v>
      </c>
      <c r="H255" s="133" t="s">
        <v>39</v>
      </c>
      <c r="I255" s="134"/>
      <c r="J255" s="16">
        <v>125.6</v>
      </c>
      <c r="K255" s="16"/>
      <c r="L255" s="16">
        <f>J255</f>
        <v>125.6</v>
      </c>
      <c r="M255" s="16">
        <v>125.3</v>
      </c>
      <c r="N255" s="16"/>
      <c r="O255" s="16">
        <f>M255</f>
        <v>125.3</v>
      </c>
      <c r="P255" s="16">
        <f>M255-J255</f>
        <v>-0.29999999999999716</v>
      </c>
      <c r="Q255" s="16"/>
      <c r="R255" s="16">
        <f>P255</f>
        <v>-0.29999999999999716</v>
      </c>
    </row>
    <row r="256" spans="2:18" ht="77.25" customHeight="1">
      <c r="B256" s="19" t="s">
        <v>65</v>
      </c>
      <c r="C256" s="96" t="s">
        <v>133</v>
      </c>
      <c r="D256" s="96"/>
      <c r="E256" s="96"/>
      <c r="F256" s="96"/>
      <c r="G256" s="9" t="s">
        <v>68</v>
      </c>
      <c r="H256" s="133" t="s">
        <v>39</v>
      </c>
      <c r="I256" s="134"/>
      <c r="J256" s="16">
        <v>131.1</v>
      </c>
      <c r="K256" s="16"/>
      <c r="L256" s="16">
        <f aca="true" t="shared" si="28" ref="L256:L262">J256</f>
        <v>131.1</v>
      </c>
      <c r="M256" s="16">
        <v>52.1</v>
      </c>
      <c r="N256" s="16"/>
      <c r="O256" s="16">
        <f aca="true" t="shared" si="29" ref="O256:O262">M256</f>
        <v>52.1</v>
      </c>
      <c r="P256" s="16">
        <f aca="true" t="shared" si="30" ref="P256:P262">M256-J256</f>
        <v>-79</v>
      </c>
      <c r="Q256" s="16"/>
      <c r="R256" s="16">
        <f aca="true" t="shared" si="31" ref="R256:R262">P256</f>
        <v>-79</v>
      </c>
    </row>
    <row r="257" spans="2:18" ht="48.75" customHeight="1">
      <c r="B257" s="19" t="s">
        <v>78</v>
      </c>
      <c r="C257" s="96" t="s">
        <v>134</v>
      </c>
      <c r="D257" s="96"/>
      <c r="E257" s="96"/>
      <c r="F257" s="96"/>
      <c r="G257" s="9" t="s">
        <v>68</v>
      </c>
      <c r="H257" s="133" t="s">
        <v>39</v>
      </c>
      <c r="I257" s="134"/>
      <c r="J257" s="16">
        <v>95.3</v>
      </c>
      <c r="K257" s="16"/>
      <c r="L257" s="16">
        <f t="shared" si="28"/>
        <v>95.3</v>
      </c>
      <c r="M257" s="16">
        <v>92.5</v>
      </c>
      <c r="N257" s="16"/>
      <c r="O257" s="16">
        <f t="shared" si="29"/>
        <v>92.5</v>
      </c>
      <c r="P257" s="16">
        <f t="shared" si="30"/>
        <v>-2.799999999999997</v>
      </c>
      <c r="Q257" s="16"/>
      <c r="R257" s="16">
        <f t="shared" si="31"/>
        <v>-2.799999999999997</v>
      </c>
    </row>
    <row r="258" spans="2:18" ht="63" customHeight="1">
      <c r="B258" s="19" t="s">
        <v>79</v>
      </c>
      <c r="C258" s="96" t="s">
        <v>135</v>
      </c>
      <c r="D258" s="96"/>
      <c r="E258" s="96"/>
      <c r="F258" s="96"/>
      <c r="G258" s="9" t="s">
        <v>68</v>
      </c>
      <c r="H258" s="133" t="s">
        <v>39</v>
      </c>
      <c r="I258" s="134"/>
      <c r="J258" s="265">
        <v>121.5</v>
      </c>
      <c r="K258" s="265"/>
      <c r="L258" s="16">
        <f t="shared" si="28"/>
        <v>121.5</v>
      </c>
      <c r="M258" s="265">
        <v>170.8</v>
      </c>
      <c r="N258" s="265"/>
      <c r="O258" s="16">
        <f t="shared" si="29"/>
        <v>170.8</v>
      </c>
      <c r="P258" s="16">
        <f t="shared" si="30"/>
        <v>49.30000000000001</v>
      </c>
      <c r="Q258" s="16"/>
      <c r="R258" s="16">
        <f t="shared" si="31"/>
        <v>49.30000000000001</v>
      </c>
    </row>
    <row r="259" spans="2:18" ht="64.5" customHeight="1">
      <c r="B259" s="19" t="s">
        <v>80</v>
      </c>
      <c r="C259" s="96" t="s">
        <v>136</v>
      </c>
      <c r="D259" s="96"/>
      <c r="E259" s="96"/>
      <c r="F259" s="96"/>
      <c r="G259" s="9" t="s">
        <v>68</v>
      </c>
      <c r="H259" s="133" t="s">
        <v>39</v>
      </c>
      <c r="I259" s="134"/>
      <c r="J259" s="16">
        <v>35</v>
      </c>
      <c r="K259" s="265"/>
      <c r="L259" s="16">
        <f t="shared" si="28"/>
        <v>35</v>
      </c>
      <c r="M259" s="265">
        <v>34.7</v>
      </c>
      <c r="N259" s="265"/>
      <c r="O259" s="16">
        <f t="shared" si="29"/>
        <v>34.7</v>
      </c>
      <c r="P259" s="16">
        <f t="shared" si="30"/>
        <v>-0.29999999999999716</v>
      </c>
      <c r="Q259" s="16"/>
      <c r="R259" s="16">
        <f t="shared" si="31"/>
        <v>-0.29999999999999716</v>
      </c>
    </row>
    <row r="260" spans="2:18" ht="52.5" customHeight="1">
      <c r="B260" s="266" t="s">
        <v>127</v>
      </c>
      <c r="C260" s="267" t="s">
        <v>137</v>
      </c>
      <c r="D260" s="267"/>
      <c r="E260" s="267"/>
      <c r="F260" s="267"/>
      <c r="G260" s="201" t="s">
        <v>68</v>
      </c>
      <c r="H260" s="133" t="s">
        <v>39</v>
      </c>
      <c r="I260" s="134"/>
      <c r="J260" s="42">
        <v>1434</v>
      </c>
      <c r="K260" s="268"/>
      <c r="L260" s="16">
        <f t="shared" si="28"/>
        <v>1434</v>
      </c>
      <c r="M260" s="268">
        <v>1197</v>
      </c>
      <c r="N260" s="268"/>
      <c r="O260" s="16">
        <f t="shared" si="29"/>
        <v>1197</v>
      </c>
      <c r="P260" s="16">
        <f t="shared" si="30"/>
        <v>-237</v>
      </c>
      <c r="Q260" s="42"/>
      <c r="R260" s="16">
        <f t="shared" si="31"/>
        <v>-237</v>
      </c>
    </row>
    <row r="261" spans="2:18" ht="52.5" customHeight="1">
      <c r="B261" s="19" t="s">
        <v>128</v>
      </c>
      <c r="C261" s="93" t="s">
        <v>272</v>
      </c>
      <c r="D261" s="94"/>
      <c r="E261" s="94"/>
      <c r="F261" s="95"/>
      <c r="G261" s="201" t="s">
        <v>68</v>
      </c>
      <c r="H261" s="133" t="s">
        <v>39</v>
      </c>
      <c r="I261" s="134"/>
      <c r="J261" s="16">
        <v>1967.6</v>
      </c>
      <c r="K261" s="265"/>
      <c r="L261" s="16">
        <f t="shared" si="28"/>
        <v>1967.6</v>
      </c>
      <c r="M261" s="265">
        <v>1967.6</v>
      </c>
      <c r="N261" s="265"/>
      <c r="O261" s="16">
        <f t="shared" si="29"/>
        <v>1967.6</v>
      </c>
      <c r="P261" s="16">
        <f t="shared" si="30"/>
        <v>0</v>
      </c>
      <c r="Q261" s="16"/>
      <c r="R261" s="16">
        <f t="shared" si="31"/>
        <v>0</v>
      </c>
    </row>
    <row r="262" spans="2:18" ht="52.5" customHeight="1">
      <c r="B262" s="266" t="s">
        <v>220</v>
      </c>
      <c r="C262" s="114" t="s">
        <v>273</v>
      </c>
      <c r="D262" s="115"/>
      <c r="E262" s="115"/>
      <c r="F262" s="116"/>
      <c r="G262" s="201" t="s">
        <v>68</v>
      </c>
      <c r="H262" s="133" t="s">
        <v>39</v>
      </c>
      <c r="I262" s="134"/>
      <c r="J262" s="16">
        <v>119.91</v>
      </c>
      <c r="K262" s="265"/>
      <c r="L262" s="16">
        <f t="shared" si="28"/>
        <v>119.91</v>
      </c>
      <c r="M262" s="265">
        <v>146.48</v>
      </c>
      <c r="N262" s="265"/>
      <c r="O262" s="16">
        <f t="shared" si="29"/>
        <v>146.48</v>
      </c>
      <c r="P262" s="16">
        <f t="shared" si="30"/>
        <v>26.569999999999993</v>
      </c>
      <c r="Q262" s="16"/>
      <c r="R262" s="16">
        <f t="shared" si="31"/>
        <v>26.569999999999993</v>
      </c>
    </row>
    <row r="263" spans="2:18" ht="24" customHeight="1">
      <c r="B263" s="254" t="s">
        <v>274</v>
      </c>
      <c r="C263" s="255"/>
      <c r="D263" s="255"/>
      <c r="E263" s="255"/>
      <c r="F263" s="255"/>
      <c r="G263" s="255"/>
      <c r="H263" s="255"/>
      <c r="I263" s="255"/>
      <c r="J263" s="255"/>
      <c r="K263" s="255"/>
      <c r="L263" s="255"/>
      <c r="M263" s="255"/>
      <c r="N263" s="255"/>
      <c r="O263" s="255"/>
      <c r="P263" s="255"/>
      <c r="Q263" s="255"/>
      <c r="R263" s="256"/>
    </row>
    <row r="264" spans="2:18" ht="18.75" customHeight="1">
      <c r="B264" s="161" t="s">
        <v>32</v>
      </c>
      <c r="C264" s="162" t="s">
        <v>33</v>
      </c>
      <c r="D264" s="162"/>
      <c r="E264" s="162"/>
      <c r="F264" s="162"/>
      <c r="G264" s="163"/>
      <c r="H264" s="164"/>
      <c r="I264" s="164"/>
      <c r="J264" s="12"/>
      <c r="K264" s="165"/>
      <c r="L264" s="12"/>
      <c r="M264" s="12"/>
      <c r="N264" s="165"/>
      <c r="O264" s="12"/>
      <c r="P264" s="165"/>
      <c r="Q264" s="165"/>
      <c r="R264" s="165"/>
    </row>
    <row r="265" spans="2:18" ht="51.75" customHeight="1">
      <c r="B265" s="166" t="s">
        <v>35</v>
      </c>
      <c r="C265" s="96" t="s">
        <v>275</v>
      </c>
      <c r="D265" s="96"/>
      <c r="E265" s="96"/>
      <c r="F265" s="96"/>
      <c r="G265" s="167" t="s">
        <v>34</v>
      </c>
      <c r="H265" s="133" t="s">
        <v>276</v>
      </c>
      <c r="I265" s="134"/>
      <c r="J265" s="9">
        <v>30</v>
      </c>
      <c r="K265" s="9" t="s">
        <v>10</v>
      </c>
      <c r="L265" s="9">
        <v>30</v>
      </c>
      <c r="M265" s="9">
        <v>30</v>
      </c>
      <c r="N265" s="9" t="s">
        <v>10</v>
      </c>
      <c r="O265" s="9">
        <v>30</v>
      </c>
      <c r="P265" s="9" t="s">
        <v>10</v>
      </c>
      <c r="Q265" s="9" t="s">
        <v>10</v>
      </c>
      <c r="R265" s="9" t="s">
        <v>10</v>
      </c>
    </row>
    <row r="266" spans="2:18" ht="15.75" hidden="1">
      <c r="B266" s="166"/>
      <c r="C266" s="96"/>
      <c r="D266" s="96"/>
      <c r="E266" s="96"/>
      <c r="F266" s="96"/>
      <c r="G266" s="167"/>
      <c r="H266" s="169"/>
      <c r="I266" s="170"/>
      <c r="J266" s="15"/>
      <c r="K266" s="171"/>
      <c r="L266" s="15"/>
      <c r="M266" s="15"/>
      <c r="N266" s="171"/>
      <c r="O266" s="15"/>
      <c r="P266" s="171"/>
      <c r="Q266" s="171"/>
      <c r="R266" s="171"/>
    </row>
    <row r="267" spans="2:18" ht="15.75">
      <c r="B267" s="269" t="s">
        <v>117</v>
      </c>
      <c r="C267" s="37"/>
      <c r="D267" s="37"/>
      <c r="E267" s="37"/>
      <c r="F267" s="37"/>
      <c r="G267" s="37"/>
      <c r="H267" s="37"/>
      <c r="I267" s="37"/>
      <c r="J267" s="37"/>
      <c r="K267" s="37"/>
      <c r="L267" s="37"/>
      <c r="M267" s="37"/>
      <c r="N267" s="37"/>
      <c r="O267" s="37"/>
      <c r="P267" s="37"/>
      <c r="Q267" s="37"/>
      <c r="R267" s="37"/>
    </row>
    <row r="268" spans="2:18" ht="15.75">
      <c r="B268" s="270" t="s">
        <v>98</v>
      </c>
      <c r="C268" s="271"/>
      <c r="D268" s="271"/>
      <c r="E268" s="271"/>
      <c r="F268" s="271"/>
      <c r="G268" s="271"/>
      <c r="H268" s="271"/>
      <c r="I268" s="271"/>
      <c r="J268" s="271"/>
      <c r="K268" s="271"/>
      <c r="L268" s="271"/>
      <c r="M268" s="271"/>
      <c r="N268" s="271"/>
      <c r="O268" s="271"/>
      <c r="P268" s="271"/>
      <c r="Q268" s="271"/>
      <c r="R268" s="272"/>
    </row>
    <row r="269" spans="2:18" ht="43.5" customHeight="1">
      <c r="B269" s="270" t="s">
        <v>344</v>
      </c>
      <c r="C269" s="271"/>
      <c r="D269" s="271"/>
      <c r="E269" s="271"/>
      <c r="F269" s="271"/>
      <c r="G269" s="271"/>
      <c r="H269" s="271"/>
      <c r="I269" s="271"/>
      <c r="J269" s="271"/>
      <c r="K269" s="271"/>
      <c r="L269" s="271"/>
      <c r="M269" s="271"/>
      <c r="N269" s="271"/>
      <c r="O269" s="271"/>
      <c r="P269" s="271"/>
      <c r="Q269" s="271"/>
      <c r="R269" s="272"/>
    </row>
    <row r="270" spans="2:18" ht="15.75">
      <c r="B270" s="172">
        <v>1</v>
      </c>
      <c r="C270" s="30" t="s">
        <v>14</v>
      </c>
      <c r="D270" s="31"/>
      <c r="E270" s="31"/>
      <c r="F270" s="31"/>
      <c r="G270" s="31"/>
      <c r="H270" s="31"/>
      <c r="I270" s="31"/>
      <c r="J270" s="31"/>
      <c r="K270" s="31"/>
      <c r="L270" s="31"/>
      <c r="M270" s="31"/>
      <c r="N270" s="31"/>
      <c r="O270" s="31"/>
      <c r="P270" s="31"/>
      <c r="Q270" s="31"/>
      <c r="R270" s="32"/>
    </row>
    <row r="271" spans="2:18" ht="111" customHeight="1">
      <c r="B271" s="17" t="s">
        <v>21</v>
      </c>
      <c r="C271" s="162" t="s">
        <v>277</v>
      </c>
      <c r="D271" s="162"/>
      <c r="E271" s="162"/>
      <c r="F271" s="162"/>
      <c r="G271" s="102" t="s">
        <v>68</v>
      </c>
      <c r="H271" s="106" t="s">
        <v>69</v>
      </c>
      <c r="I271" s="106"/>
      <c r="J271" s="107">
        <v>47500</v>
      </c>
      <c r="K271" s="107" t="s">
        <v>10</v>
      </c>
      <c r="L271" s="107">
        <f>J271</f>
        <v>47500</v>
      </c>
      <c r="M271" s="107">
        <v>46821.74</v>
      </c>
      <c r="N271" s="107" t="s">
        <v>10</v>
      </c>
      <c r="O271" s="107">
        <f>M271</f>
        <v>46821.74</v>
      </c>
      <c r="P271" s="107">
        <f>M271-J271</f>
        <v>-678.260000000002</v>
      </c>
      <c r="Q271" s="107" t="s">
        <v>10</v>
      </c>
      <c r="R271" s="107">
        <f>P271</f>
        <v>-678.260000000002</v>
      </c>
    </row>
    <row r="272" spans="2:18" ht="47.25" customHeight="1">
      <c r="B272" s="19"/>
      <c r="C272" s="96" t="s">
        <v>256</v>
      </c>
      <c r="D272" s="96"/>
      <c r="E272" s="96"/>
      <c r="F272" s="96"/>
      <c r="G272" s="9" t="s">
        <v>68</v>
      </c>
      <c r="H272" s="36" t="s">
        <v>69</v>
      </c>
      <c r="I272" s="36"/>
      <c r="J272" s="16">
        <v>42880</v>
      </c>
      <c r="K272" s="16" t="s">
        <v>10</v>
      </c>
      <c r="L272" s="16">
        <f>J272</f>
        <v>42880</v>
      </c>
      <c r="M272" s="16" t="s">
        <v>338</v>
      </c>
      <c r="N272" s="16" t="s">
        <v>10</v>
      </c>
      <c r="O272" s="16" t="str">
        <f>M272</f>
        <v>42 207, 64</v>
      </c>
      <c r="P272" s="16">
        <v>672.36</v>
      </c>
      <c r="Q272" s="16" t="s">
        <v>10</v>
      </c>
      <c r="R272" s="16">
        <f>P272</f>
        <v>672.36</v>
      </c>
    </row>
    <row r="273" spans="2:18" ht="26.25" customHeight="1">
      <c r="B273" s="254" t="s">
        <v>342</v>
      </c>
      <c r="C273" s="273"/>
      <c r="D273" s="273"/>
      <c r="E273" s="273"/>
      <c r="F273" s="273"/>
      <c r="G273" s="273"/>
      <c r="H273" s="273"/>
      <c r="I273" s="273"/>
      <c r="J273" s="273"/>
      <c r="K273" s="273"/>
      <c r="L273" s="273"/>
      <c r="M273" s="273"/>
      <c r="N273" s="273"/>
      <c r="O273" s="273"/>
      <c r="P273" s="273"/>
      <c r="Q273" s="273"/>
      <c r="R273" s="274"/>
    </row>
    <row r="274" spans="2:18" ht="25.5" customHeight="1">
      <c r="B274" s="14" t="s">
        <v>15</v>
      </c>
      <c r="C274" s="38" t="s">
        <v>16</v>
      </c>
      <c r="D274" s="38"/>
      <c r="E274" s="38"/>
      <c r="F274" s="38"/>
      <c r="G274" s="176"/>
      <c r="H274" s="183"/>
      <c r="I274" s="183"/>
      <c r="J274" s="275"/>
      <c r="K274" s="275"/>
      <c r="L274" s="275"/>
      <c r="M274" s="275"/>
      <c r="N274" s="275"/>
      <c r="O274" s="275"/>
      <c r="P274" s="275"/>
      <c r="Q274" s="275"/>
      <c r="R274" s="275"/>
    </row>
    <row r="275" spans="2:18" ht="25.5" customHeight="1">
      <c r="B275" s="185" t="s">
        <v>17</v>
      </c>
      <c r="C275" s="276" t="s">
        <v>278</v>
      </c>
      <c r="D275" s="277"/>
      <c r="E275" s="277"/>
      <c r="F275" s="278"/>
      <c r="G275" s="19" t="s">
        <v>61</v>
      </c>
      <c r="H275" s="279" t="s">
        <v>62</v>
      </c>
      <c r="I275" s="280"/>
      <c r="J275" s="19" t="s">
        <v>279</v>
      </c>
      <c r="K275" s="19"/>
      <c r="L275" s="19" t="s">
        <v>279</v>
      </c>
      <c r="M275" s="281" t="s">
        <v>339</v>
      </c>
      <c r="N275" s="19"/>
      <c r="O275" s="19" t="s">
        <v>339</v>
      </c>
      <c r="P275" s="19" t="s">
        <v>340</v>
      </c>
      <c r="Q275" s="19"/>
      <c r="R275" s="19" t="s">
        <v>340</v>
      </c>
    </row>
    <row r="276" spans="2:18" ht="24" customHeight="1">
      <c r="B276" s="37" t="s">
        <v>341</v>
      </c>
      <c r="C276" s="37"/>
      <c r="D276" s="37"/>
      <c r="E276" s="37"/>
      <c r="F276" s="37"/>
      <c r="G276" s="37"/>
      <c r="H276" s="37"/>
      <c r="I276" s="37"/>
      <c r="J276" s="37"/>
      <c r="K276" s="37"/>
      <c r="L276" s="37"/>
      <c r="M276" s="37"/>
      <c r="N276" s="37"/>
      <c r="O276" s="37"/>
      <c r="P276" s="37"/>
      <c r="Q276" s="37"/>
      <c r="R276" s="37"/>
    </row>
    <row r="277" spans="2:18" ht="18" customHeight="1">
      <c r="B277" s="282" t="s">
        <v>18</v>
      </c>
      <c r="C277" s="283" t="s">
        <v>19</v>
      </c>
      <c r="D277" s="284"/>
      <c r="E277" s="284"/>
      <c r="F277" s="285"/>
      <c r="G277" s="286"/>
      <c r="H277" s="287"/>
      <c r="I277" s="287"/>
      <c r="J277" s="288"/>
      <c r="K277" s="289"/>
      <c r="L277" s="289"/>
      <c r="M277" s="289"/>
      <c r="N277" s="289"/>
      <c r="O277" s="289"/>
      <c r="P277" s="289"/>
      <c r="Q277" s="289"/>
      <c r="R277" s="289"/>
    </row>
    <row r="278" spans="2:18" ht="43.5" customHeight="1">
      <c r="B278" s="19" t="s">
        <v>20</v>
      </c>
      <c r="C278" s="96" t="s">
        <v>280</v>
      </c>
      <c r="D278" s="96"/>
      <c r="E278" s="96"/>
      <c r="F278" s="96"/>
      <c r="G278" s="9" t="s">
        <v>68</v>
      </c>
      <c r="H278" s="133" t="s">
        <v>39</v>
      </c>
      <c r="I278" s="134"/>
      <c r="J278" s="9">
        <v>32.01</v>
      </c>
      <c r="K278" s="9" t="s">
        <v>10</v>
      </c>
      <c r="L278" s="9">
        <f>J278</f>
        <v>32.01</v>
      </c>
      <c r="M278" s="222">
        <v>20.35</v>
      </c>
      <c r="N278" s="9" t="s">
        <v>10</v>
      </c>
      <c r="O278" s="9">
        <v>20.35</v>
      </c>
      <c r="P278" s="9">
        <f>M278-J278</f>
        <v>-11.659999999999997</v>
      </c>
      <c r="Q278" s="9" t="s">
        <v>10</v>
      </c>
      <c r="R278" s="9">
        <f>P278</f>
        <v>-11.659999999999997</v>
      </c>
    </row>
    <row r="279" spans="2:18" ht="24" customHeight="1">
      <c r="B279" s="254" t="s">
        <v>343</v>
      </c>
      <c r="C279" s="255"/>
      <c r="D279" s="255"/>
      <c r="E279" s="255"/>
      <c r="F279" s="255"/>
      <c r="G279" s="255"/>
      <c r="H279" s="255"/>
      <c r="I279" s="255"/>
      <c r="J279" s="273"/>
      <c r="K279" s="273"/>
      <c r="L279" s="273"/>
      <c r="M279" s="273"/>
      <c r="N279" s="273"/>
      <c r="O279" s="273"/>
      <c r="P279" s="273"/>
      <c r="Q279" s="273"/>
      <c r="R279" s="274"/>
    </row>
    <row r="280" spans="2:18" ht="18.75" customHeight="1">
      <c r="B280" s="161" t="s">
        <v>32</v>
      </c>
      <c r="C280" s="162" t="s">
        <v>33</v>
      </c>
      <c r="D280" s="162"/>
      <c r="E280" s="162"/>
      <c r="F280" s="162"/>
      <c r="G280" s="163"/>
      <c r="H280" s="164"/>
      <c r="I280" s="164"/>
      <c r="J280" s="12"/>
      <c r="K280" s="165"/>
      <c r="L280" s="12"/>
      <c r="M280" s="12"/>
      <c r="N280" s="165"/>
      <c r="O280" s="12"/>
      <c r="P280" s="165"/>
      <c r="Q280" s="165"/>
      <c r="R280" s="165"/>
    </row>
    <row r="281" spans="2:18" ht="51.75" customHeight="1">
      <c r="B281" s="166" t="s">
        <v>35</v>
      </c>
      <c r="C281" s="96" t="s">
        <v>281</v>
      </c>
      <c r="D281" s="96"/>
      <c r="E281" s="96"/>
      <c r="F281" s="96"/>
      <c r="G281" s="167" t="s">
        <v>34</v>
      </c>
      <c r="H281" s="133" t="s">
        <v>39</v>
      </c>
      <c r="I281" s="134"/>
      <c r="J281" s="9">
        <v>100</v>
      </c>
      <c r="K281" s="9" t="s">
        <v>10</v>
      </c>
      <c r="L281" s="9">
        <v>100</v>
      </c>
      <c r="M281" s="9">
        <v>100</v>
      </c>
      <c r="N281" s="9" t="s">
        <v>10</v>
      </c>
      <c r="O281" s="9">
        <v>100</v>
      </c>
      <c r="P281" s="9" t="s">
        <v>10</v>
      </c>
      <c r="Q281" s="9" t="s">
        <v>10</v>
      </c>
      <c r="R281" s="9" t="s">
        <v>10</v>
      </c>
    </row>
    <row r="282" spans="2:18" ht="15.75" hidden="1">
      <c r="B282" s="166"/>
      <c r="C282" s="96"/>
      <c r="D282" s="96"/>
      <c r="E282" s="96"/>
      <c r="F282" s="96"/>
      <c r="G282" s="167"/>
      <c r="H282" s="169"/>
      <c r="I282" s="170"/>
      <c r="J282" s="15"/>
      <c r="K282" s="171"/>
      <c r="L282" s="15"/>
      <c r="M282" s="15"/>
      <c r="N282" s="171"/>
      <c r="O282" s="15"/>
      <c r="P282" s="171"/>
      <c r="Q282" s="171"/>
      <c r="R282" s="171"/>
    </row>
    <row r="283" spans="2:18" ht="22.5" customHeight="1">
      <c r="B283" s="290" t="s">
        <v>282</v>
      </c>
      <c r="C283" s="291"/>
      <c r="D283" s="291"/>
      <c r="E283" s="291"/>
      <c r="F283" s="291"/>
      <c r="G283" s="291"/>
      <c r="H283" s="291"/>
      <c r="I283" s="291"/>
      <c r="J283" s="291"/>
      <c r="K283" s="291"/>
      <c r="L283" s="291"/>
      <c r="M283" s="291"/>
      <c r="N283" s="291"/>
      <c r="O283" s="291"/>
      <c r="P283" s="291"/>
      <c r="Q283" s="291"/>
      <c r="R283" s="292"/>
    </row>
    <row r="285" spans="2:18" ht="15.75">
      <c r="B285" s="17" t="s">
        <v>21</v>
      </c>
      <c r="C285" s="162" t="s">
        <v>67</v>
      </c>
      <c r="D285" s="162"/>
      <c r="E285" s="162"/>
      <c r="F285" s="162"/>
      <c r="G285" s="162"/>
      <c r="H285" s="162"/>
      <c r="I285" s="162"/>
      <c r="J285" s="293"/>
      <c r="K285" s="293"/>
      <c r="L285" s="293"/>
      <c r="M285" s="293"/>
      <c r="N285" s="293"/>
      <c r="O285" s="293"/>
      <c r="P285" s="293"/>
      <c r="Q285" s="293"/>
      <c r="R285" s="293"/>
    </row>
    <row r="286" spans="2:18" ht="108" customHeight="1">
      <c r="B286" s="17" t="s">
        <v>21</v>
      </c>
      <c r="C286" s="162" t="s">
        <v>283</v>
      </c>
      <c r="D286" s="162"/>
      <c r="E286" s="162"/>
      <c r="F286" s="162"/>
      <c r="G286" s="102" t="s">
        <v>68</v>
      </c>
      <c r="H286" s="294" t="s">
        <v>69</v>
      </c>
      <c r="I286" s="295"/>
      <c r="J286" s="107">
        <v>120000</v>
      </c>
      <c r="K286" s="107" t="s">
        <v>10</v>
      </c>
      <c r="L286" s="107">
        <f>J286</f>
        <v>120000</v>
      </c>
      <c r="M286" s="107">
        <f>M287+M290</f>
        <v>120000</v>
      </c>
      <c r="N286" s="107" t="s">
        <v>10</v>
      </c>
      <c r="O286" s="107">
        <f>M286</f>
        <v>120000</v>
      </c>
      <c r="P286" s="107">
        <f>M286-J286</f>
        <v>0</v>
      </c>
      <c r="Q286" s="107" t="s">
        <v>10</v>
      </c>
      <c r="R286" s="107">
        <f>P286</f>
        <v>0</v>
      </c>
    </row>
    <row r="287" spans="2:18" ht="38.25" customHeight="1">
      <c r="B287" s="17"/>
      <c r="C287" s="114" t="s">
        <v>284</v>
      </c>
      <c r="D287" s="115"/>
      <c r="E287" s="115"/>
      <c r="F287" s="116"/>
      <c r="G287" s="9" t="s">
        <v>68</v>
      </c>
      <c r="H287" s="136" t="s">
        <v>69</v>
      </c>
      <c r="I287" s="137"/>
      <c r="J287" s="16">
        <v>75300</v>
      </c>
      <c r="K287" s="16"/>
      <c r="L287" s="16">
        <f>J287</f>
        <v>75300</v>
      </c>
      <c r="M287" s="16">
        <v>75300</v>
      </c>
      <c r="N287" s="16"/>
      <c r="O287" s="16">
        <f>M287</f>
        <v>75300</v>
      </c>
      <c r="P287" s="16">
        <f>M287-J287</f>
        <v>0</v>
      </c>
      <c r="Q287" s="16"/>
      <c r="R287" s="16">
        <f>P287</f>
        <v>0</v>
      </c>
    </row>
    <row r="288" spans="2:18" ht="50.25" customHeight="1">
      <c r="B288" s="17"/>
      <c r="C288" s="114" t="s">
        <v>156</v>
      </c>
      <c r="D288" s="115"/>
      <c r="E288" s="115"/>
      <c r="F288" s="116"/>
      <c r="G288" s="9" t="s">
        <v>68</v>
      </c>
      <c r="H288" s="136" t="s">
        <v>69</v>
      </c>
      <c r="I288" s="137"/>
      <c r="J288" s="16">
        <v>0</v>
      </c>
      <c r="K288" s="16"/>
      <c r="L288" s="16">
        <f>J288</f>
        <v>0</v>
      </c>
      <c r="M288" s="16">
        <v>0</v>
      </c>
      <c r="N288" s="16"/>
      <c r="O288" s="16">
        <f>M288</f>
        <v>0</v>
      </c>
      <c r="P288" s="16">
        <f>M288-J288</f>
        <v>0</v>
      </c>
      <c r="Q288" s="16"/>
      <c r="R288" s="16">
        <f>P288</f>
        <v>0</v>
      </c>
    </row>
    <row r="289" spans="2:18" ht="44.25" customHeight="1">
      <c r="B289" s="17"/>
      <c r="C289" s="114" t="s">
        <v>155</v>
      </c>
      <c r="D289" s="115"/>
      <c r="E289" s="115"/>
      <c r="F289" s="116"/>
      <c r="G289" s="9" t="s">
        <v>68</v>
      </c>
      <c r="H289" s="136" t="s">
        <v>69</v>
      </c>
      <c r="I289" s="137"/>
      <c r="J289" s="16">
        <v>75300</v>
      </c>
      <c r="K289" s="16"/>
      <c r="L289" s="16">
        <f>J289</f>
        <v>75300</v>
      </c>
      <c r="M289" s="16">
        <f>M287</f>
        <v>75300</v>
      </c>
      <c r="N289" s="16"/>
      <c r="O289" s="16">
        <f>M289</f>
        <v>75300</v>
      </c>
      <c r="P289" s="16">
        <f>M289-J289</f>
        <v>0</v>
      </c>
      <c r="Q289" s="16"/>
      <c r="R289" s="16">
        <f>P289</f>
        <v>0</v>
      </c>
    </row>
    <row r="290" spans="2:18" ht="47.25" customHeight="1">
      <c r="B290" s="19"/>
      <c r="C290" s="96" t="s">
        <v>285</v>
      </c>
      <c r="D290" s="96"/>
      <c r="E290" s="96"/>
      <c r="F290" s="96"/>
      <c r="G290" s="9" t="s">
        <v>74</v>
      </c>
      <c r="H290" s="136" t="s">
        <v>69</v>
      </c>
      <c r="I290" s="137"/>
      <c r="J290" s="16">
        <v>44700</v>
      </c>
      <c r="K290" s="16" t="s">
        <v>10</v>
      </c>
      <c r="L290" s="16">
        <f>J290</f>
        <v>44700</v>
      </c>
      <c r="M290" s="16">
        <v>44700</v>
      </c>
      <c r="N290" s="16" t="s">
        <v>10</v>
      </c>
      <c r="O290" s="16">
        <f>M290</f>
        <v>44700</v>
      </c>
      <c r="P290" s="16">
        <f>M290-J290</f>
        <v>0</v>
      </c>
      <c r="Q290" s="16" t="s">
        <v>10</v>
      </c>
      <c r="R290" s="16">
        <f>P290</f>
        <v>0</v>
      </c>
    </row>
    <row r="291" spans="2:18" ht="15.75">
      <c r="B291" s="296" t="s">
        <v>55</v>
      </c>
      <c r="C291" s="297"/>
      <c r="D291" s="297"/>
      <c r="E291" s="297"/>
      <c r="F291" s="297"/>
      <c r="G291" s="297"/>
      <c r="H291" s="297"/>
      <c r="I291" s="297"/>
      <c r="J291" s="297"/>
      <c r="K291" s="297"/>
      <c r="L291" s="297"/>
      <c r="M291" s="297"/>
      <c r="N291" s="297"/>
      <c r="O291" s="297"/>
      <c r="P291" s="297"/>
      <c r="Q291" s="297"/>
      <c r="R291" s="298"/>
    </row>
    <row r="292" spans="2:18" ht="15.75">
      <c r="B292" s="14" t="s">
        <v>15</v>
      </c>
      <c r="C292" s="38" t="s">
        <v>16</v>
      </c>
      <c r="D292" s="38"/>
      <c r="E292" s="38"/>
      <c r="F292" s="38"/>
      <c r="G292" s="176"/>
      <c r="H292" s="183"/>
      <c r="I292" s="183"/>
      <c r="J292" s="275"/>
      <c r="K292" s="275"/>
      <c r="L292" s="275"/>
      <c r="M292" s="275"/>
      <c r="N292" s="275"/>
      <c r="O292" s="275"/>
      <c r="P292" s="275"/>
      <c r="Q292" s="275"/>
      <c r="R292" s="275"/>
    </row>
    <row r="293" spans="2:18" ht="36" customHeight="1">
      <c r="B293" s="19" t="s">
        <v>17</v>
      </c>
      <c r="C293" s="96" t="s">
        <v>286</v>
      </c>
      <c r="D293" s="96"/>
      <c r="E293" s="96"/>
      <c r="F293" s="96"/>
      <c r="G293" s="299" t="s">
        <v>61</v>
      </c>
      <c r="H293" s="136" t="s">
        <v>62</v>
      </c>
      <c r="I293" s="137"/>
      <c r="J293" s="9">
        <v>1080</v>
      </c>
      <c r="K293" s="9" t="s">
        <v>10</v>
      </c>
      <c r="L293" s="9">
        <f>J293</f>
        <v>1080</v>
      </c>
      <c r="M293" s="9">
        <v>1080</v>
      </c>
      <c r="N293" s="135" t="s">
        <v>10</v>
      </c>
      <c r="O293" s="9">
        <f>M293</f>
        <v>1080</v>
      </c>
      <c r="P293" s="9">
        <f>M293-J293</f>
        <v>0</v>
      </c>
      <c r="Q293" s="9" t="s">
        <v>10</v>
      </c>
      <c r="R293" s="9">
        <f>P293</f>
        <v>0</v>
      </c>
    </row>
    <row r="294" spans="2:18" ht="15.75">
      <c r="B294" s="296" t="s">
        <v>55</v>
      </c>
      <c r="C294" s="297"/>
      <c r="D294" s="297"/>
      <c r="E294" s="297"/>
      <c r="F294" s="297"/>
      <c r="G294" s="297"/>
      <c r="H294" s="297"/>
      <c r="I294" s="297"/>
      <c r="J294" s="297"/>
      <c r="K294" s="297"/>
      <c r="L294" s="297"/>
      <c r="M294" s="297"/>
      <c r="N294" s="297"/>
      <c r="O294" s="297"/>
      <c r="P294" s="297"/>
      <c r="Q294" s="297"/>
      <c r="R294" s="298"/>
    </row>
    <row r="295" spans="2:18" ht="15.75" customHeight="1">
      <c r="B295" s="185" t="s">
        <v>18</v>
      </c>
      <c r="C295" s="162" t="s">
        <v>19</v>
      </c>
      <c r="D295" s="162"/>
      <c r="E295" s="162"/>
      <c r="F295" s="162"/>
      <c r="G295" s="176"/>
      <c r="H295" s="183"/>
      <c r="I295" s="183"/>
      <c r="J295" s="275"/>
      <c r="K295" s="275"/>
      <c r="L295" s="275"/>
      <c r="M295" s="275"/>
      <c r="N295" s="275"/>
      <c r="O295" s="275"/>
      <c r="P295" s="275"/>
      <c r="Q295" s="275"/>
      <c r="R295" s="275"/>
    </row>
    <row r="296" spans="2:18" ht="33.75" customHeight="1">
      <c r="B296" s="19" t="s">
        <v>20</v>
      </c>
      <c r="C296" s="96" t="s">
        <v>287</v>
      </c>
      <c r="D296" s="96"/>
      <c r="E296" s="96"/>
      <c r="F296" s="96"/>
      <c r="G296" s="9" t="s">
        <v>74</v>
      </c>
      <c r="H296" s="136" t="s">
        <v>62</v>
      </c>
      <c r="I296" s="137"/>
      <c r="J296" s="9">
        <v>111.1</v>
      </c>
      <c r="K296" s="9" t="s">
        <v>10</v>
      </c>
      <c r="L296" s="9">
        <f>J296</f>
        <v>111.1</v>
      </c>
      <c r="M296" s="16">
        <f>M286/M293</f>
        <v>111.11111111111111</v>
      </c>
      <c r="N296" s="9" t="s">
        <v>10</v>
      </c>
      <c r="O296" s="16">
        <f>M296</f>
        <v>111.11111111111111</v>
      </c>
      <c r="P296" s="16">
        <f>M296-J296</f>
        <v>0.011111111111119953</v>
      </c>
      <c r="Q296" s="16" t="s">
        <v>10</v>
      </c>
      <c r="R296" s="16">
        <f>P296</f>
        <v>0.011111111111119953</v>
      </c>
    </row>
    <row r="297" spans="2:18" ht="22.5" customHeight="1">
      <c r="B297" s="296" t="s">
        <v>55</v>
      </c>
      <c r="C297" s="297"/>
      <c r="D297" s="297"/>
      <c r="E297" s="297"/>
      <c r="F297" s="297"/>
      <c r="G297" s="297"/>
      <c r="H297" s="297"/>
      <c r="I297" s="297"/>
      <c r="J297" s="297"/>
      <c r="K297" s="297"/>
      <c r="L297" s="297"/>
      <c r="M297" s="297"/>
      <c r="N297" s="297"/>
      <c r="O297" s="297"/>
      <c r="P297" s="297"/>
      <c r="Q297" s="297"/>
      <c r="R297" s="298"/>
    </row>
    <row r="298" spans="2:18" ht="15.75" customHeight="1">
      <c r="B298" s="19" t="s">
        <v>32</v>
      </c>
      <c r="C298" s="162" t="s">
        <v>33</v>
      </c>
      <c r="D298" s="162"/>
      <c r="E298" s="162"/>
      <c r="F298" s="162"/>
      <c r="G298" s="157"/>
      <c r="H298" s="136"/>
      <c r="I298" s="136"/>
      <c r="J298" s="12"/>
      <c r="K298" s="165"/>
      <c r="L298" s="12"/>
      <c r="M298" s="12"/>
      <c r="N298" s="165"/>
      <c r="O298" s="12"/>
      <c r="P298" s="165"/>
      <c r="Q298" s="165"/>
      <c r="R298" s="165"/>
    </row>
    <row r="299" spans="2:18" ht="32.25" customHeight="1">
      <c r="B299" s="19" t="s">
        <v>35</v>
      </c>
      <c r="C299" s="96" t="s">
        <v>288</v>
      </c>
      <c r="D299" s="96"/>
      <c r="E299" s="96"/>
      <c r="F299" s="96"/>
      <c r="G299" s="157" t="s">
        <v>34</v>
      </c>
      <c r="H299" s="136" t="s">
        <v>39</v>
      </c>
      <c r="I299" s="137"/>
      <c r="J299" s="9">
        <v>100</v>
      </c>
      <c r="K299" s="9" t="s">
        <v>10</v>
      </c>
      <c r="L299" s="9">
        <v>100</v>
      </c>
      <c r="M299" s="9">
        <v>100</v>
      </c>
      <c r="N299" s="9" t="s">
        <v>10</v>
      </c>
      <c r="O299" s="9">
        <v>100</v>
      </c>
      <c r="P299" s="9" t="s">
        <v>10</v>
      </c>
      <c r="Q299" s="9" t="s">
        <v>10</v>
      </c>
      <c r="R299" s="9" t="s">
        <v>10</v>
      </c>
    </row>
    <row r="300" spans="2:18" ht="15.75">
      <c r="B300" s="296" t="s">
        <v>55</v>
      </c>
      <c r="C300" s="297"/>
      <c r="D300" s="297"/>
      <c r="E300" s="297"/>
      <c r="F300" s="297"/>
      <c r="G300" s="297"/>
      <c r="H300" s="297"/>
      <c r="I300" s="297"/>
      <c r="J300" s="297"/>
      <c r="K300" s="297"/>
      <c r="L300" s="297"/>
      <c r="M300" s="297"/>
      <c r="N300" s="297"/>
      <c r="O300" s="297"/>
      <c r="P300" s="297"/>
      <c r="Q300" s="297"/>
      <c r="R300" s="298"/>
    </row>
    <row r="301" spans="2:18" ht="26.25" customHeight="1">
      <c r="B301" s="300" t="s">
        <v>291</v>
      </c>
      <c r="C301" s="301"/>
      <c r="D301" s="301"/>
      <c r="E301" s="301"/>
      <c r="F301" s="301"/>
      <c r="G301" s="301"/>
      <c r="H301" s="301"/>
      <c r="I301" s="301"/>
      <c r="J301" s="301"/>
      <c r="K301" s="301"/>
      <c r="L301" s="301"/>
      <c r="M301" s="301"/>
      <c r="N301" s="301"/>
      <c r="O301" s="301"/>
      <c r="P301" s="301"/>
      <c r="Q301" s="301"/>
      <c r="R301" s="302"/>
    </row>
    <row r="302" spans="2:18" ht="15.75">
      <c r="B302" s="17" t="s">
        <v>21</v>
      </c>
      <c r="C302" s="162" t="s">
        <v>67</v>
      </c>
      <c r="D302" s="162"/>
      <c r="E302" s="162"/>
      <c r="F302" s="162"/>
      <c r="G302" s="162"/>
      <c r="H302" s="162"/>
      <c r="I302" s="162"/>
      <c r="J302" s="293"/>
      <c r="K302" s="293"/>
      <c r="L302" s="293"/>
      <c r="M302" s="293"/>
      <c r="N302" s="293"/>
      <c r="O302" s="293"/>
      <c r="P302" s="293"/>
      <c r="Q302" s="293"/>
      <c r="R302" s="293"/>
    </row>
    <row r="303" spans="2:18" ht="90" customHeight="1">
      <c r="B303" s="17" t="s">
        <v>21</v>
      </c>
      <c r="C303" s="162" t="s">
        <v>292</v>
      </c>
      <c r="D303" s="162"/>
      <c r="E303" s="162"/>
      <c r="F303" s="162"/>
      <c r="G303" s="102" t="s">
        <v>68</v>
      </c>
      <c r="H303" s="294" t="s">
        <v>69</v>
      </c>
      <c r="I303" s="295"/>
      <c r="J303" s="196">
        <v>203500</v>
      </c>
      <c r="K303" s="196"/>
      <c r="L303" s="196">
        <f>J303</f>
        <v>203500</v>
      </c>
      <c r="M303" s="196">
        <f>M304+M307</f>
        <v>203405.22</v>
      </c>
      <c r="N303" s="196"/>
      <c r="O303" s="196">
        <f>M303</f>
        <v>203405.22</v>
      </c>
      <c r="P303" s="196">
        <f>M303-J303</f>
        <v>-94.77999999999884</v>
      </c>
      <c r="Q303" s="196"/>
      <c r="R303" s="196">
        <f>P303</f>
        <v>-94.77999999999884</v>
      </c>
    </row>
    <row r="304" spans="2:18" ht="34.5" customHeight="1">
      <c r="B304" s="17"/>
      <c r="C304" s="114" t="s">
        <v>284</v>
      </c>
      <c r="D304" s="115"/>
      <c r="E304" s="115"/>
      <c r="F304" s="116"/>
      <c r="G304" s="9" t="s">
        <v>68</v>
      </c>
      <c r="H304" s="136" t="s">
        <v>69</v>
      </c>
      <c r="I304" s="137"/>
      <c r="J304" s="200">
        <v>86900</v>
      </c>
      <c r="K304" s="200"/>
      <c r="L304" s="200">
        <f>J304</f>
        <v>86900</v>
      </c>
      <c r="M304" s="200">
        <f>86900-62.01</f>
        <v>86837.99</v>
      </c>
      <c r="N304" s="200"/>
      <c r="O304" s="200">
        <f>M304</f>
        <v>86837.99</v>
      </c>
      <c r="P304" s="200">
        <f>M304-J304</f>
        <v>-62.00999999999476</v>
      </c>
      <c r="Q304" s="200"/>
      <c r="R304" s="200">
        <f>P304</f>
        <v>-62.00999999999476</v>
      </c>
    </row>
    <row r="305" spans="2:18" ht="23.25" customHeight="1">
      <c r="B305" s="17"/>
      <c r="C305" s="114" t="s">
        <v>156</v>
      </c>
      <c r="D305" s="115"/>
      <c r="E305" s="115"/>
      <c r="F305" s="116"/>
      <c r="G305" s="9" t="s">
        <v>68</v>
      </c>
      <c r="H305" s="136" t="s">
        <v>69</v>
      </c>
      <c r="I305" s="137"/>
      <c r="J305" s="200">
        <v>0</v>
      </c>
      <c r="K305" s="200"/>
      <c r="L305" s="200">
        <f>J305</f>
        <v>0</v>
      </c>
      <c r="M305" s="200">
        <v>0</v>
      </c>
      <c r="N305" s="200"/>
      <c r="O305" s="200">
        <f>M305</f>
        <v>0</v>
      </c>
      <c r="P305" s="200">
        <f>M305-J305</f>
        <v>0</v>
      </c>
      <c r="Q305" s="200"/>
      <c r="R305" s="200">
        <f>P305</f>
        <v>0</v>
      </c>
    </row>
    <row r="306" spans="2:18" ht="33" customHeight="1">
      <c r="B306" s="17"/>
      <c r="C306" s="114" t="s">
        <v>155</v>
      </c>
      <c r="D306" s="115"/>
      <c r="E306" s="115"/>
      <c r="F306" s="116"/>
      <c r="G306" s="9" t="s">
        <v>68</v>
      </c>
      <c r="H306" s="136" t="s">
        <v>69</v>
      </c>
      <c r="I306" s="137"/>
      <c r="J306" s="200">
        <v>86900</v>
      </c>
      <c r="K306" s="200"/>
      <c r="L306" s="200">
        <f>J306</f>
        <v>86900</v>
      </c>
      <c r="M306" s="200">
        <f>M304</f>
        <v>86837.99</v>
      </c>
      <c r="N306" s="200"/>
      <c r="O306" s="200">
        <f>M306</f>
        <v>86837.99</v>
      </c>
      <c r="P306" s="200">
        <f>M306-J306</f>
        <v>-62.00999999999476</v>
      </c>
      <c r="Q306" s="200"/>
      <c r="R306" s="200">
        <f>P306</f>
        <v>-62.00999999999476</v>
      </c>
    </row>
    <row r="307" spans="2:18" ht="37.5" customHeight="1">
      <c r="B307" s="19"/>
      <c r="C307" s="96" t="s">
        <v>285</v>
      </c>
      <c r="D307" s="96"/>
      <c r="E307" s="96"/>
      <c r="F307" s="96"/>
      <c r="G307" s="9" t="s">
        <v>68</v>
      </c>
      <c r="H307" s="136" t="s">
        <v>69</v>
      </c>
      <c r="I307" s="137"/>
      <c r="J307" s="200">
        <v>116600</v>
      </c>
      <c r="K307" s="200"/>
      <c r="L307" s="200">
        <f>J307</f>
        <v>116600</v>
      </c>
      <c r="M307" s="200">
        <f>116600-32.77</f>
        <v>116567.23</v>
      </c>
      <c r="N307" s="200"/>
      <c r="O307" s="200">
        <f>M307</f>
        <v>116567.23</v>
      </c>
      <c r="P307" s="200">
        <f>M307-J307</f>
        <v>-32.770000000004075</v>
      </c>
      <c r="Q307" s="200"/>
      <c r="R307" s="200">
        <f>P307</f>
        <v>-32.770000000004075</v>
      </c>
    </row>
    <row r="308" spans="2:18" ht="15.75">
      <c r="B308" s="296" t="s">
        <v>55</v>
      </c>
      <c r="C308" s="297"/>
      <c r="D308" s="297"/>
      <c r="E308" s="297"/>
      <c r="F308" s="297"/>
      <c r="G308" s="297"/>
      <c r="H308" s="297"/>
      <c r="I308" s="297"/>
      <c r="J308" s="297"/>
      <c r="K308" s="297"/>
      <c r="L308" s="297"/>
      <c r="M308" s="297"/>
      <c r="N308" s="297"/>
      <c r="O308" s="297"/>
      <c r="P308" s="297"/>
      <c r="Q308" s="297"/>
      <c r="R308" s="298"/>
    </row>
    <row r="309" spans="2:18" ht="15.75">
      <c r="B309" s="14" t="s">
        <v>15</v>
      </c>
      <c r="C309" s="38" t="s">
        <v>16</v>
      </c>
      <c r="D309" s="38"/>
      <c r="E309" s="38"/>
      <c r="F309" s="38"/>
      <c r="G309" s="176"/>
      <c r="H309" s="183"/>
      <c r="I309" s="183"/>
      <c r="J309" s="275"/>
      <c r="K309" s="275"/>
      <c r="L309" s="275"/>
      <c r="M309" s="275"/>
      <c r="N309" s="275"/>
      <c r="O309" s="275"/>
      <c r="P309" s="275"/>
      <c r="Q309" s="275"/>
      <c r="R309" s="275"/>
    </row>
    <row r="310" spans="2:18" ht="45.75" customHeight="1">
      <c r="B310" s="19" t="s">
        <v>17</v>
      </c>
      <c r="C310" s="96" t="s">
        <v>293</v>
      </c>
      <c r="D310" s="96"/>
      <c r="E310" s="96"/>
      <c r="F310" s="96"/>
      <c r="G310" s="299" t="s">
        <v>61</v>
      </c>
      <c r="H310" s="136" t="s">
        <v>62</v>
      </c>
      <c r="I310" s="137"/>
      <c r="J310" s="9">
        <v>3679</v>
      </c>
      <c r="K310" s="9" t="s">
        <v>10</v>
      </c>
      <c r="L310" s="9">
        <f>J310</f>
        <v>3679</v>
      </c>
      <c r="M310" s="9">
        <v>3725</v>
      </c>
      <c r="N310" s="135" t="s">
        <v>10</v>
      </c>
      <c r="O310" s="9">
        <f>M310</f>
        <v>3725</v>
      </c>
      <c r="P310" s="9">
        <f>M310-J310</f>
        <v>46</v>
      </c>
      <c r="Q310" s="9" t="s">
        <v>10</v>
      </c>
      <c r="R310" s="9">
        <f>P310</f>
        <v>46</v>
      </c>
    </row>
    <row r="311" spans="2:18" ht="15.75">
      <c r="B311" s="37" t="s">
        <v>345</v>
      </c>
      <c r="C311" s="37"/>
      <c r="D311" s="37"/>
      <c r="E311" s="37"/>
      <c r="F311" s="37"/>
      <c r="G311" s="37"/>
      <c r="H311" s="37"/>
      <c r="I311" s="37"/>
      <c r="J311" s="203"/>
      <c r="K311" s="203"/>
      <c r="L311" s="203"/>
      <c r="M311" s="203"/>
      <c r="N311" s="203"/>
      <c r="O311" s="203"/>
      <c r="P311" s="203"/>
      <c r="Q311" s="203"/>
      <c r="R311" s="203"/>
    </row>
    <row r="312" spans="2:18" ht="15.75" customHeight="1">
      <c r="B312" s="185" t="s">
        <v>18</v>
      </c>
      <c r="C312" s="162" t="s">
        <v>19</v>
      </c>
      <c r="D312" s="162"/>
      <c r="E312" s="162"/>
      <c r="F312" s="162"/>
      <c r="G312" s="176"/>
      <c r="H312" s="183"/>
      <c r="I312" s="183"/>
      <c r="J312" s="275"/>
      <c r="K312" s="275"/>
      <c r="L312" s="275"/>
      <c r="M312" s="275"/>
      <c r="N312" s="275"/>
      <c r="O312" s="275"/>
      <c r="P312" s="275"/>
      <c r="Q312" s="275"/>
      <c r="R312" s="275"/>
    </row>
    <row r="313" spans="2:18" ht="15.75" customHeight="1">
      <c r="B313" s="19" t="s">
        <v>20</v>
      </c>
      <c r="C313" s="96" t="s">
        <v>287</v>
      </c>
      <c r="D313" s="96"/>
      <c r="E313" s="96"/>
      <c r="F313" s="96"/>
      <c r="G313" s="9" t="s">
        <v>74</v>
      </c>
      <c r="H313" s="136" t="s">
        <v>62</v>
      </c>
      <c r="I313" s="137"/>
      <c r="J313" s="16">
        <f>J303/J310</f>
        <v>55.31394400652351</v>
      </c>
      <c r="K313" s="16" t="s">
        <v>10</v>
      </c>
      <c r="L313" s="16">
        <f>J313</f>
        <v>55.31394400652351</v>
      </c>
      <c r="M313" s="16">
        <f>M303/M310</f>
        <v>54.605428187919465</v>
      </c>
      <c r="N313" s="16" t="s">
        <v>10</v>
      </c>
      <c r="O313" s="16">
        <f>M313</f>
        <v>54.605428187919465</v>
      </c>
      <c r="P313" s="16">
        <f>M313-J313</f>
        <v>-0.7085158186040488</v>
      </c>
      <c r="Q313" s="16" t="s">
        <v>10</v>
      </c>
      <c r="R313" s="16">
        <f>P313</f>
        <v>-0.7085158186040488</v>
      </c>
    </row>
    <row r="314" spans="2:18" ht="15.75">
      <c r="B314" s="37" t="s">
        <v>138</v>
      </c>
      <c r="C314" s="37"/>
      <c r="D314" s="37"/>
      <c r="E314" s="37"/>
      <c r="F314" s="37"/>
      <c r="G314" s="37"/>
      <c r="H314" s="37"/>
      <c r="I314" s="37"/>
      <c r="J314" s="203"/>
      <c r="K314" s="203"/>
      <c r="L314" s="203"/>
      <c r="M314" s="203"/>
      <c r="N314" s="203"/>
      <c r="O314" s="203"/>
      <c r="P314" s="203"/>
      <c r="Q314" s="203"/>
      <c r="R314" s="203"/>
    </row>
    <row r="315" spans="2:18" ht="15.75">
      <c r="B315" s="19" t="s">
        <v>32</v>
      </c>
      <c r="C315" s="162" t="s">
        <v>33</v>
      </c>
      <c r="D315" s="162"/>
      <c r="E315" s="162"/>
      <c r="F315" s="162"/>
      <c r="G315" s="157"/>
      <c r="H315" s="136"/>
      <c r="I315" s="136"/>
      <c r="J315" s="12"/>
      <c r="K315" s="165"/>
      <c r="L315" s="12"/>
      <c r="M315" s="12"/>
      <c r="N315" s="165"/>
      <c r="O315" s="12"/>
      <c r="P315" s="165"/>
      <c r="Q315" s="165"/>
      <c r="R315" s="165"/>
    </row>
    <row r="316" spans="2:18" ht="15.75" customHeight="1">
      <c r="B316" s="19" t="s">
        <v>35</v>
      </c>
      <c r="C316" s="96" t="s">
        <v>288</v>
      </c>
      <c r="D316" s="96"/>
      <c r="E316" s="96"/>
      <c r="F316" s="96"/>
      <c r="G316" s="157" t="s">
        <v>34</v>
      </c>
      <c r="H316" s="136" t="s">
        <v>39</v>
      </c>
      <c r="I316" s="137"/>
      <c r="J316" s="9">
        <v>100</v>
      </c>
      <c r="K316" s="9" t="s">
        <v>10</v>
      </c>
      <c r="L316" s="9">
        <v>100</v>
      </c>
      <c r="M316" s="9">
        <v>100</v>
      </c>
      <c r="N316" s="9" t="s">
        <v>10</v>
      </c>
      <c r="O316" s="9">
        <v>100</v>
      </c>
      <c r="P316" s="9" t="s">
        <v>10</v>
      </c>
      <c r="Q316" s="9" t="s">
        <v>10</v>
      </c>
      <c r="R316" s="9" t="s">
        <v>10</v>
      </c>
    </row>
    <row r="317" spans="2:18" ht="47.25" customHeight="1">
      <c r="B317" s="303" t="s">
        <v>147</v>
      </c>
      <c r="C317" s="303"/>
      <c r="D317" s="303"/>
      <c r="E317" s="303"/>
      <c r="F317" s="303"/>
      <c r="G317" s="303"/>
      <c r="H317" s="303"/>
      <c r="I317" s="303"/>
      <c r="J317" s="303"/>
      <c r="K317" s="303"/>
      <c r="L317" s="303"/>
      <c r="M317" s="303"/>
      <c r="N317" s="303"/>
      <c r="O317" s="303"/>
      <c r="P317" s="303"/>
      <c r="Q317" s="303"/>
      <c r="R317" s="303"/>
    </row>
    <row r="318" spans="2:18" ht="15.75">
      <c r="B318" s="172">
        <v>1</v>
      </c>
      <c r="C318" s="38" t="s">
        <v>14</v>
      </c>
      <c r="D318" s="38"/>
      <c r="E318" s="38"/>
      <c r="F318" s="38"/>
      <c r="G318" s="176"/>
      <c r="H318" s="183"/>
      <c r="I318" s="183"/>
      <c r="J318" s="183"/>
      <c r="K318" s="183"/>
      <c r="L318" s="183"/>
      <c r="M318" s="183"/>
      <c r="N318" s="183"/>
      <c r="O318" s="183"/>
      <c r="P318" s="183"/>
      <c r="Q318" s="183"/>
      <c r="R318" s="183"/>
    </row>
    <row r="319" spans="2:18" ht="161.25" customHeight="1">
      <c r="B319" s="157">
        <v>1</v>
      </c>
      <c r="C319" s="193" t="s">
        <v>302</v>
      </c>
      <c r="D319" s="194"/>
      <c r="E319" s="194"/>
      <c r="F319" s="195"/>
      <c r="G319" s="304" t="s">
        <v>74</v>
      </c>
      <c r="H319" s="295" t="s">
        <v>303</v>
      </c>
      <c r="I319" s="305"/>
      <c r="J319" s="196">
        <v>100000</v>
      </c>
      <c r="K319" s="196"/>
      <c r="L319" s="196">
        <f>J319</f>
        <v>100000</v>
      </c>
      <c r="M319" s="196">
        <v>91010.78</v>
      </c>
      <c r="N319" s="196"/>
      <c r="O319" s="196">
        <f>M319</f>
        <v>91010.78</v>
      </c>
      <c r="P319" s="196">
        <f>M319-J319</f>
        <v>-8989.220000000001</v>
      </c>
      <c r="Q319" s="107"/>
      <c r="R319" s="107">
        <f>P319</f>
        <v>-8989.220000000001</v>
      </c>
    </row>
    <row r="320" spans="2:18" ht="15.75" hidden="1">
      <c r="B320" s="306"/>
      <c r="C320" s="306"/>
      <c r="D320" s="306"/>
      <c r="E320" s="306"/>
      <c r="F320" s="306"/>
      <c r="G320" s="304" t="s">
        <v>74</v>
      </c>
      <c r="H320" s="306"/>
      <c r="I320" s="306"/>
      <c r="J320" s="307"/>
      <c r="K320" s="307"/>
      <c r="L320" s="196">
        <f aca="true" t="shared" si="32" ref="L320:L329">J320</f>
        <v>0</v>
      </c>
      <c r="M320" s="307"/>
      <c r="N320" s="307"/>
      <c r="O320" s="196">
        <f aca="true" t="shared" si="33" ref="O320:O329">M320</f>
        <v>0</v>
      </c>
      <c r="P320" s="196">
        <f aca="true" t="shared" si="34" ref="P320:P329">M320-J320</f>
        <v>0</v>
      </c>
      <c r="Q320" s="307"/>
      <c r="R320" s="107">
        <f aca="true" t="shared" si="35" ref="R320:R329">P320</f>
        <v>0</v>
      </c>
    </row>
    <row r="321" spans="2:18" ht="54.75" customHeight="1">
      <c r="B321" s="19" t="s">
        <v>60</v>
      </c>
      <c r="C321" s="114" t="s">
        <v>254</v>
      </c>
      <c r="D321" s="115"/>
      <c r="E321" s="115"/>
      <c r="F321" s="116"/>
      <c r="G321" s="157" t="s">
        <v>74</v>
      </c>
      <c r="H321" s="137" t="s">
        <v>303</v>
      </c>
      <c r="I321" s="141"/>
      <c r="J321" s="200">
        <v>100000</v>
      </c>
      <c r="K321" s="200"/>
      <c r="L321" s="200">
        <f t="shared" si="32"/>
        <v>100000</v>
      </c>
      <c r="M321" s="200">
        <v>91010.78</v>
      </c>
      <c r="N321" s="200"/>
      <c r="O321" s="200">
        <f t="shared" si="33"/>
        <v>91010.78</v>
      </c>
      <c r="P321" s="200">
        <f t="shared" si="34"/>
        <v>-8989.220000000001</v>
      </c>
      <c r="Q321" s="200"/>
      <c r="R321" s="16">
        <f t="shared" si="35"/>
        <v>-8989.220000000001</v>
      </c>
    </row>
    <row r="322" spans="2:18" ht="34.5" customHeight="1">
      <c r="B322" s="306"/>
      <c r="C322" s="114" t="s">
        <v>156</v>
      </c>
      <c r="D322" s="115"/>
      <c r="E322" s="115"/>
      <c r="F322" s="116"/>
      <c r="G322" s="157" t="s">
        <v>74</v>
      </c>
      <c r="H322" s="137" t="s">
        <v>303</v>
      </c>
      <c r="I322" s="141"/>
      <c r="J322" s="200">
        <v>52808</v>
      </c>
      <c r="K322" s="200"/>
      <c r="L322" s="200">
        <f t="shared" si="32"/>
        <v>52808</v>
      </c>
      <c r="M322" s="200">
        <v>44283.56</v>
      </c>
      <c r="N322" s="200"/>
      <c r="O322" s="200">
        <f t="shared" si="33"/>
        <v>44283.56</v>
      </c>
      <c r="P322" s="200">
        <f t="shared" si="34"/>
        <v>-8524.440000000002</v>
      </c>
      <c r="Q322" s="200"/>
      <c r="R322" s="16">
        <f t="shared" si="35"/>
        <v>-8524.440000000002</v>
      </c>
    </row>
    <row r="323" spans="2:18" ht="40.5" customHeight="1">
      <c r="B323" s="306"/>
      <c r="C323" s="114" t="s">
        <v>155</v>
      </c>
      <c r="D323" s="115"/>
      <c r="E323" s="115"/>
      <c r="F323" s="116"/>
      <c r="G323" s="157" t="s">
        <v>74</v>
      </c>
      <c r="H323" s="137" t="s">
        <v>303</v>
      </c>
      <c r="I323" s="141"/>
      <c r="J323" s="200">
        <v>47192</v>
      </c>
      <c r="K323" s="200"/>
      <c r="L323" s="200">
        <f t="shared" si="32"/>
        <v>47192</v>
      </c>
      <c r="M323" s="200">
        <v>46727.22</v>
      </c>
      <c r="N323" s="200"/>
      <c r="O323" s="200">
        <f t="shared" si="33"/>
        <v>46727.22</v>
      </c>
      <c r="P323" s="200">
        <f t="shared" si="34"/>
        <v>-464.77999999999884</v>
      </c>
      <c r="Q323" s="200"/>
      <c r="R323" s="16">
        <f t="shared" si="35"/>
        <v>-464.77999999999884</v>
      </c>
    </row>
    <row r="324" spans="2:18" ht="55.5" customHeight="1">
      <c r="B324" s="306"/>
      <c r="C324" s="114" t="s">
        <v>255</v>
      </c>
      <c r="D324" s="115"/>
      <c r="E324" s="115"/>
      <c r="F324" s="116"/>
      <c r="G324" s="157" t="s">
        <v>74</v>
      </c>
      <c r="H324" s="137" t="s">
        <v>303</v>
      </c>
      <c r="I324" s="141"/>
      <c r="J324" s="200">
        <v>29400</v>
      </c>
      <c r="K324" s="200"/>
      <c r="L324" s="200">
        <f t="shared" si="32"/>
        <v>29400</v>
      </c>
      <c r="M324" s="200">
        <v>5436.32</v>
      </c>
      <c r="N324" s="200"/>
      <c r="O324" s="200">
        <f t="shared" si="33"/>
        <v>5436.32</v>
      </c>
      <c r="P324" s="200">
        <f t="shared" si="34"/>
        <v>-23963.68</v>
      </c>
      <c r="Q324" s="200"/>
      <c r="R324" s="16">
        <f t="shared" si="35"/>
        <v>-23963.68</v>
      </c>
    </row>
    <row r="325" spans="2:18" ht="24" customHeight="1">
      <c r="B325" s="306"/>
      <c r="C325" s="114" t="s">
        <v>156</v>
      </c>
      <c r="D325" s="115"/>
      <c r="E325" s="115"/>
      <c r="F325" s="116"/>
      <c r="G325" s="157" t="s">
        <v>74</v>
      </c>
      <c r="H325" s="137" t="s">
        <v>303</v>
      </c>
      <c r="I325" s="141"/>
      <c r="J325" s="200">
        <v>18200</v>
      </c>
      <c r="K325" s="200"/>
      <c r="L325" s="200">
        <f t="shared" si="32"/>
        <v>18200</v>
      </c>
      <c r="M325" s="200">
        <v>0</v>
      </c>
      <c r="N325" s="200"/>
      <c r="O325" s="200">
        <f t="shared" si="33"/>
        <v>0</v>
      </c>
      <c r="P325" s="200">
        <f t="shared" si="34"/>
        <v>-18200</v>
      </c>
      <c r="Q325" s="200"/>
      <c r="R325" s="16">
        <f t="shared" si="35"/>
        <v>-18200</v>
      </c>
    </row>
    <row r="326" spans="2:18" ht="32.25" customHeight="1">
      <c r="B326" s="306"/>
      <c r="C326" s="114" t="s">
        <v>155</v>
      </c>
      <c r="D326" s="115"/>
      <c r="E326" s="115"/>
      <c r="F326" s="116"/>
      <c r="G326" s="157" t="s">
        <v>74</v>
      </c>
      <c r="H326" s="137" t="s">
        <v>303</v>
      </c>
      <c r="I326" s="141"/>
      <c r="J326" s="200">
        <v>11200</v>
      </c>
      <c r="K326" s="200"/>
      <c r="L326" s="200">
        <f t="shared" si="32"/>
        <v>11200</v>
      </c>
      <c r="M326" s="200">
        <v>5436.32</v>
      </c>
      <c r="N326" s="200"/>
      <c r="O326" s="200">
        <f t="shared" si="33"/>
        <v>5436.32</v>
      </c>
      <c r="P326" s="200">
        <f t="shared" si="34"/>
        <v>-5763.68</v>
      </c>
      <c r="Q326" s="200"/>
      <c r="R326" s="16">
        <f t="shared" si="35"/>
        <v>-5763.68</v>
      </c>
    </row>
    <row r="327" spans="2:18" ht="58.5" customHeight="1">
      <c r="B327" s="306"/>
      <c r="C327" s="114" t="s">
        <v>304</v>
      </c>
      <c r="D327" s="115"/>
      <c r="E327" s="115"/>
      <c r="F327" s="116"/>
      <c r="G327" s="157" t="s">
        <v>74</v>
      </c>
      <c r="H327" s="137" t="s">
        <v>303</v>
      </c>
      <c r="I327" s="141"/>
      <c r="J327" s="200">
        <v>70600</v>
      </c>
      <c r="K327" s="307"/>
      <c r="L327" s="200">
        <f t="shared" si="32"/>
        <v>70600</v>
      </c>
      <c r="M327" s="200">
        <v>50394.54</v>
      </c>
      <c r="N327" s="200"/>
      <c r="O327" s="200">
        <f t="shared" si="33"/>
        <v>50394.54</v>
      </c>
      <c r="P327" s="200">
        <f t="shared" si="34"/>
        <v>-20205.46</v>
      </c>
      <c r="Q327" s="200"/>
      <c r="R327" s="16">
        <f t="shared" si="35"/>
        <v>-20205.46</v>
      </c>
    </row>
    <row r="328" spans="2:18" ht="33" customHeight="1">
      <c r="B328" s="306"/>
      <c r="C328" s="114" t="s">
        <v>156</v>
      </c>
      <c r="D328" s="115"/>
      <c r="E328" s="115"/>
      <c r="F328" s="116"/>
      <c r="G328" s="157" t="s">
        <v>74</v>
      </c>
      <c r="H328" s="137" t="s">
        <v>303</v>
      </c>
      <c r="I328" s="141"/>
      <c r="J328" s="200">
        <v>34608</v>
      </c>
      <c r="K328" s="307"/>
      <c r="L328" s="200">
        <f t="shared" si="32"/>
        <v>34608</v>
      </c>
      <c r="M328" s="200">
        <v>9103.64</v>
      </c>
      <c r="N328" s="200"/>
      <c r="O328" s="200">
        <f t="shared" si="33"/>
        <v>9103.64</v>
      </c>
      <c r="P328" s="200">
        <f t="shared" si="34"/>
        <v>-25504.36</v>
      </c>
      <c r="Q328" s="200"/>
      <c r="R328" s="16">
        <f t="shared" si="35"/>
        <v>-25504.36</v>
      </c>
    </row>
    <row r="329" spans="2:18" ht="33" customHeight="1">
      <c r="B329" s="306"/>
      <c r="C329" s="114" t="s">
        <v>155</v>
      </c>
      <c r="D329" s="115"/>
      <c r="E329" s="115"/>
      <c r="F329" s="116"/>
      <c r="G329" s="157" t="s">
        <v>74</v>
      </c>
      <c r="H329" s="137" t="s">
        <v>303</v>
      </c>
      <c r="I329" s="141"/>
      <c r="J329" s="200">
        <v>35992</v>
      </c>
      <c r="K329" s="306"/>
      <c r="L329" s="200">
        <f t="shared" si="32"/>
        <v>35992</v>
      </c>
      <c r="M329" s="157">
        <v>41290.9</v>
      </c>
      <c r="N329" s="157"/>
      <c r="O329" s="200">
        <f t="shared" si="33"/>
        <v>41290.9</v>
      </c>
      <c r="P329" s="200">
        <f t="shared" si="34"/>
        <v>5298.9000000000015</v>
      </c>
      <c r="Q329" s="157"/>
      <c r="R329" s="16">
        <f t="shared" si="35"/>
        <v>5298.9000000000015</v>
      </c>
    </row>
    <row r="330" spans="2:18" ht="40.5" customHeight="1">
      <c r="B330" s="197" t="s">
        <v>349</v>
      </c>
      <c r="C330" s="198"/>
      <c r="D330" s="198"/>
      <c r="E330" s="198"/>
      <c r="F330" s="198"/>
      <c r="G330" s="198"/>
      <c r="H330" s="198"/>
      <c r="I330" s="198"/>
      <c r="J330" s="198"/>
      <c r="K330" s="198"/>
      <c r="L330" s="198"/>
      <c r="M330" s="198"/>
      <c r="N330" s="198"/>
      <c r="O330" s="198"/>
      <c r="P330" s="198"/>
      <c r="Q330" s="198"/>
      <c r="R330" s="199"/>
    </row>
    <row r="331" spans="2:18" ht="15.75">
      <c r="B331" s="14" t="s">
        <v>15</v>
      </c>
      <c r="C331" s="38" t="s">
        <v>16</v>
      </c>
      <c r="D331" s="38"/>
      <c r="E331" s="38"/>
      <c r="F331" s="38"/>
      <c r="G331" s="308"/>
      <c r="H331" s="308"/>
      <c r="I331" s="308"/>
      <c r="J331" s="308"/>
      <c r="K331" s="308"/>
      <c r="L331" s="308"/>
      <c r="M331" s="308"/>
      <c r="N331" s="308"/>
      <c r="O331" s="308"/>
      <c r="P331" s="308"/>
      <c r="Q331" s="308"/>
      <c r="R331" s="308"/>
    </row>
    <row r="332" spans="2:18" ht="119.25" customHeight="1">
      <c r="B332" s="19" t="s">
        <v>17</v>
      </c>
      <c r="C332" s="114" t="s">
        <v>305</v>
      </c>
      <c r="D332" s="115"/>
      <c r="E332" s="115"/>
      <c r="F332" s="116"/>
      <c r="G332" s="157" t="s">
        <v>71</v>
      </c>
      <c r="H332" s="137" t="s">
        <v>62</v>
      </c>
      <c r="I332" s="141"/>
      <c r="J332" s="157">
        <v>72</v>
      </c>
      <c r="K332" s="157"/>
      <c r="L332" s="157">
        <v>72</v>
      </c>
      <c r="M332" s="157">
        <v>15</v>
      </c>
      <c r="N332" s="157"/>
      <c r="O332" s="157">
        <f>M332</f>
        <v>15</v>
      </c>
      <c r="P332" s="157">
        <f>M332-J332</f>
        <v>-57</v>
      </c>
      <c r="Q332" s="157"/>
      <c r="R332" s="157">
        <f>P332</f>
        <v>-57</v>
      </c>
    </row>
    <row r="333" spans="2:18" ht="15.75">
      <c r="B333" s="306"/>
      <c r="C333" s="114" t="s">
        <v>156</v>
      </c>
      <c r="D333" s="115"/>
      <c r="E333" s="115"/>
      <c r="F333" s="116"/>
      <c r="G333" s="176" t="s">
        <v>61</v>
      </c>
      <c r="H333" s="137" t="s">
        <v>62</v>
      </c>
      <c r="I333" s="141"/>
      <c r="J333" s="157">
        <v>38</v>
      </c>
      <c r="K333" s="157"/>
      <c r="L333" s="157">
        <v>38</v>
      </c>
      <c r="M333" s="157">
        <v>9</v>
      </c>
      <c r="N333" s="306"/>
      <c r="O333" s="157">
        <f>M333</f>
        <v>9</v>
      </c>
      <c r="P333" s="157">
        <f>M333-J333</f>
        <v>-29</v>
      </c>
      <c r="Q333" s="157"/>
      <c r="R333" s="157">
        <f>P333</f>
        <v>-29</v>
      </c>
    </row>
    <row r="334" spans="2:18" ht="15.75">
      <c r="B334" s="306"/>
      <c r="C334" s="114" t="s">
        <v>155</v>
      </c>
      <c r="D334" s="115"/>
      <c r="E334" s="115"/>
      <c r="F334" s="116"/>
      <c r="G334" s="176" t="s">
        <v>61</v>
      </c>
      <c r="H334" s="137" t="s">
        <v>62</v>
      </c>
      <c r="I334" s="141"/>
      <c r="J334" s="157">
        <v>34</v>
      </c>
      <c r="K334" s="157"/>
      <c r="L334" s="157">
        <v>34</v>
      </c>
      <c r="M334" s="157">
        <v>6</v>
      </c>
      <c r="N334" s="306"/>
      <c r="O334" s="157">
        <f>M334</f>
        <v>6</v>
      </c>
      <c r="P334" s="157">
        <f>M334-J334</f>
        <v>-28</v>
      </c>
      <c r="Q334" s="157"/>
      <c r="R334" s="157">
        <f>P334</f>
        <v>-28</v>
      </c>
    </row>
    <row r="335" spans="2:18" ht="15.75">
      <c r="B335" s="306"/>
      <c r="C335" s="309" t="s">
        <v>306</v>
      </c>
      <c r="D335" s="310"/>
      <c r="E335" s="310"/>
      <c r="F335" s="311"/>
      <c r="G335" s="176" t="s">
        <v>61</v>
      </c>
      <c r="H335" s="137" t="s">
        <v>62</v>
      </c>
      <c r="I335" s="141"/>
      <c r="J335" s="306"/>
      <c r="K335" s="306"/>
      <c r="L335" s="306"/>
      <c r="M335" s="306"/>
      <c r="N335" s="306"/>
      <c r="O335" s="306"/>
      <c r="P335" s="306"/>
      <c r="Q335" s="306"/>
      <c r="R335" s="306"/>
    </row>
    <row r="336" spans="2:18" ht="15.75">
      <c r="B336" s="306"/>
      <c r="C336" s="309" t="s">
        <v>307</v>
      </c>
      <c r="D336" s="310"/>
      <c r="E336" s="310"/>
      <c r="F336" s="311"/>
      <c r="G336" s="176" t="s">
        <v>61</v>
      </c>
      <c r="H336" s="137" t="s">
        <v>62</v>
      </c>
      <c r="I336" s="141"/>
      <c r="J336" s="157">
        <v>21</v>
      </c>
      <c r="K336" s="306"/>
      <c r="L336" s="157">
        <f aca="true" t="shared" si="36" ref="L336:L341">J336</f>
        <v>21</v>
      </c>
      <c r="M336" s="157">
        <v>1</v>
      </c>
      <c r="N336" s="157"/>
      <c r="O336" s="157">
        <f>M336</f>
        <v>1</v>
      </c>
      <c r="P336" s="157">
        <f>M336-J336</f>
        <v>-20</v>
      </c>
      <c r="Q336" s="157"/>
      <c r="R336" s="157">
        <f>P336</f>
        <v>-20</v>
      </c>
    </row>
    <row r="337" spans="2:18" ht="15.75">
      <c r="B337" s="306"/>
      <c r="C337" s="114" t="s">
        <v>156</v>
      </c>
      <c r="D337" s="115"/>
      <c r="E337" s="115"/>
      <c r="F337" s="116"/>
      <c r="G337" s="176" t="s">
        <v>61</v>
      </c>
      <c r="H337" s="137" t="s">
        <v>62</v>
      </c>
      <c r="I337" s="141"/>
      <c r="J337" s="157">
        <v>13</v>
      </c>
      <c r="K337" s="306"/>
      <c r="L337" s="157">
        <f t="shared" si="36"/>
        <v>13</v>
      </c>
      <c r="M337" s="176">
        <v>0</v>
      </c>
      <c r="N337" s="176"/>
      <c r="O337" s="176">
        <f>M337</f>
        <v>0</v>
      </c>
      <c r="P337" s="176">
        <f>M337-J337</f>
        <v>-13</v>
      </c>
      <c r="Q337" s="176"/>
      <c r="R337" s="176">
        <f>P337</f>
        <v>-13</v>
      </c>
    </row>
    <row r="338" spans="2:18" ht="15.75">
      <c r="B338" s="306"/>
      <c r="C338" s="114" t="s">
        <v>155</v>
      </c>
      <c r="D338" s="115"/>
      <c r="E338" s="115"/>
      <c r="F338" s="116"/>
      <c r="G338" s="176" t="s">
        <v>61</v>
      </c>
      <c r="H338" s="137" t="s">
        <v>62</v>
      </c>
      <c r="I338" s="141"/>
      <c r="J338" s="157">
        <v>8</v>
      </c>
      <c r="K338" s="306"/>
      <c r="L338" s="157">
        <f t="shared" si="36"/>
        <v>8</v>
      </c>
      <c r="M338" s="176">
        <v>1</v>
      </c>
      <c r="N338" s="176"/>
      <c r="O338" s="176">
        <f>M338</f>
        <v>1</v>
      </c>
      <c r="P338" s="176">
        <f>M338-J338</f>
        <v>-7</v>
      </c>
      <c r="Q338" s="176"/>
      <c r="R338" s="176">
        <f>P338</f>
        <v>-7</v>
      </c>
    </row>
    <row r="339" spans="2:18" ht="15.75">
      <c r="B339" s="306"/>
      <c r="C339" s="309" t="s">
        <v>308</v>
      </c>
      <c r="D339" s="310"/>
      <c r="E339" s="310"/>
      <c r="F339" s="311"/>
      <c r="G339" s="176" t="s">
        <v>61</v>
      </c>
      <c r="H339" s="137" t="s">
        <v>62</v>
      </c>
      <c r="I339" s="141"/>
      <c r="J339" s="157">
        <v>51</v>
      </c>
      <c r="K339" s="306"/>
      <c r="L339" s="157">
        <f t="shared" si="36"/>
        <v>51</v>
      </c>
      <c r="M339" s="157">
        <v>7</v>
      </c>
      <c r="N339" s="157"/>
      <c r="O339" s="157">
        <f>M339</f>
        <v>7</v>
      </c>
      <c r="P339" s="157">
        <f>M339-J339</f>
        <v>-44</v>
      </c>
      <c r="Q339" s="157"/>
      <c r="R339" s="157">
        <f>P339</f>
        <v>-44</v>
      </c>
    </row>
    <row r="340" spans="2:18" ht="15.75">
      <c r="B340" s="306"/>
      <c r="C340" s="114" t="s">
        <v>156</v>
      </c>
      <c r="D340" s="115"/>
      <c r="E340" s="115"/>
      <c r="F340" s="116"/>
      <c r="G340" s="176" t="s">
        <v>61</v>
      </c>
      <c r="H340" s="137" t="s">
        <v>62</v>
      </c>
      <c r="I340" s="141"/>
      <c r="J340" s="157">
        <v>25</v>
      </c>
      <c r="K340" s="306"/>
      <c r="L340" s="157">
        <f t="shared" si="36"/>
        <v>25</v>
      </c>
      <c r="M340" s="157">
        <v>2</v>
      </c>
      <c r="N340" s="157"/>
      <c r="O340" s="157">
        <f>M340</f>
        <v>2</v>
      </c>
      <c r="P340" s="157">
        <f>M340-J340</f>
        <v>-23</v>
      </c>
      <c r="Q340" s="157"/>
      <c r="R340" s="157">
        <f>P340</f>
        <v>-23</v>
      </c>
    </row>
    <row r="341" spans="2:18" ht="15.75">
      <c r="B341" s="306"/>
      <c r="C341" s="114" t="s">
        <v>155</v>
      </c>
      <c r="D341" s="115"/>
      <c r="E341" s="115"/>
      <c r="F341" s="116"/>
      <c r="G341" s="176" t="s">
        <v>61</v>
      </c>
      <c r="H341" s="137" t="s">
        <v>62</v>
      </c>
      <c r="I341" s="141"/>
      <c r="J341" s="157">
        <v>26</v>
      </c>
      <c r="K341" s="306"/>
      <c r="L341" s="157">
        <f t="shared" si="36"/>
        <v>26</v>
      </c>
      <c r="M341" s="157">
        <v>5</v>
      </c>
      <c r="N341" s="157"/>
      <c r="O341" s="157">
        <f>M341</f>
        <v>5</v>
      </c>
      <c r="P341" s="157">
        <f>M341-J341</f>
        <v>-21</v>
      </c>
      <c r="Q341" s="157"/>
      <c r="R341" s="157">
        <f>P341</f>
        <v>-21</v>
      </c>
    </row>
    <row r="342" spans="2:18" ht="15.75">
      <c r="B342" s="242"/>
      <c r="C342" s="244"/>
      <c r="D342" s="244"/>
      <c r="E342" s="244"/>
      <c r="F342" s="244"/>
      <c r="G342" s="244"/>
      <c r="H342" s="244"/>
      <c r="I342" s="244"/>
      <c r="J342" s="244"/>
      <c r="K342" s="244"/>
      <c r="L342" s="244"/>
      <c r="M342" s="244"/>
      <c r="N342" s="244"/>
      <c r="O342" s="244"/>
      <c r="P342" s="244"/>
      <c r="Q342" s="244"/>
      <c r="R342" s="243"/>
    </row>
    <row r="343" spans="2:18" ht="15.75">
      <c r="B343" s="185" t="s">
        <v>18</v>
      </c>
      <c r="C343" s="162" t="s">
        <v>19</v>
      </c>
      <c r="D343" s="162"/>
      <c r="E343" s="162"/>
      <c r="F343" s="162"/>
      <c r="G343" s="176"/>
      <c r="H343" s="183"/>
      <c r="I343" s="183"/>
      <c r="J343" s="275"/>
      <c r="K343" s="275"/>
      <c r="L343" s="275"/>
      <c r="M343" s="275"/>
      <c r="N343" s="275"/>
      <c r="O343" s="275"/>
      <c r="P343" s="275"/>
      <c r="Q343" s="275"/>
      <c r="R343" s="275"/>
    </row>
    <row r="344" spans="2:18" ht="32.25" customHeight="1">
      <c r="B344" s="19" t="s">
        <v>20</v>
      </c>
      <c r="C344" s="197" t="s">
        <v>309</v>
      </c>
      <c r="D344" s="198"/>
      <c r="E344" s="198"/>
      <c r="F344" s="199"/>
      <c r="G344" s="157" t="s">
        <v>74</v>
      </c>
      <c r="H344" s="136" t="s">
        <v>39</v>
      </c>
      <c r="I344" s="137"/>
      <c r="J344" s="200">
        <v>1138.43</v>
      </c>
      <c r="K344" s="200"/>
      <c r="L344" s="200">
        <f>J344</f>
        <v>1138.43</v>
      </c>
      <c r="M344" s="200">
        <v>6067.39</v>
      </c>
      <c r="N344" s="200"/>
      <c r="O344" s="200">
        <f>M344</f>
        <v>6067.39</v>
      </c>
      <c r="P344" s="200">
        <f>M344-J344</f>
        <v>4928.96</v>
      </c>
      <c r="Q344" s="200"/>
      <c r="R344" s="200">
        <f>P344</f>
        <v>4928.96</v>
      </c>
    </row>
    <row r="345" spans="2:18" ht="15.75">
      <c r="B345" s="312"/>
      <c r="C345" s="114" t="s">
        <v>156</v>
      </c>
      <c r="D345" s="115"/>
      <c r="E345" s="115"/>
      <c r="F345" s="116"/>
      <c r="G345" s="157" t="s">
        <v>74</v>
      </c>
      <c r="H345" s="136" t="s">
        <v>39</v>
      </c>
      <c r="I345" s="137"/>
      <c r="J345" s="200">
        <v>1139.09</v>
      </c>
      <c r="K345" s="200"/>
      <c r="L345" s="200">
        <f aca="true" t="shared" si="37" ref="L345:L352">J345</f>
        <v>1139.09</v>
      </c>
      <c r="M345" s="200">
        <v>4920.4</v>
      </c>
      <c r="N345" s="200"/>
      <c r="O345" s="200">
        <f>M345</f>
        <v>4920.4</v>
      </c>
      <c r="P345" s="200">
        <f>M345-J345</f>
        <v>3781.3099999999995</v>
      </c>
      <c r="Q345" s="200"/>
      <c r="R345" s="200">
        <f>P345</f>
        <v>3781.3099999999995</v>
      </c>
    </row>
    <row r="346" spans="2:18" ht="15.75">
      <c r="B346" s="312"/>
      <c r="C346" s="114" t="s">
        <v>155</v>
      </c>
      <c r="D346" s="115"/>
      <c r="E346" s="115"/>
      <c r="F346" s="116"/>
      <c r="G346" s="157" t="s">
        <v>74</v>
      </c>
      <c r="H346" s="136" t="s">
        <v>39</v>
      </c>
      <c r="I346" s="137"/>
      <c r="J346" s="200">
        <v>1137.7</v>
      </c>
      <c r="K346" s="200"/>
      <c r="L346" s="200">
        <f t="shared" si="37"/>
        <v>1137.7</v>
      </c>
      <c r="M346" s="200">
        <v>7787.87</v>
      </c>
      <c r="N346" s="200"/>
      <c r="O346" s="200">
        <f>M346</f>
        <v>7787.87</v>
      </c>
      <c r="P346" s="200">
        <f>M346-J346</f>
        <v>6650.17</v>
      </c>
      <c r="Q346" s="200"/>
      <c r="R346" s="200">
        <f>P346</f>
        <v>6650.17</v>
      </c>
    </row>
    <row r="347" spans="2:18" ht="39.75" customHeight="1">
      <c r="B347" s="19" t="s">
        <v>65</v>
      </c>
      <c r="C347" s="197" t="s">
        <v>310</v>
      </c>
      <c r="D347" s="198"/>
      <c r="E347" s="198"/>
      <c r="F347" s="199"/>
      <c r="G347" s="157" t="s">
        <v>74</v>
      </c>
      <c r="H347" s="136" t="s">
        <v>39</v>
      </c>
      <c r="I347" s="137"/>
      <c r="J347" s="200">
        <v>1147.54</v>
      </c>
      <c r="K347" s="200"/>
      <c r="L347" s="200">
        <f t="shared" si="37"/>
        <v>1147.54</v>
      </c>
      <c r="M347" s="200">
        <v>5436.32</v>
      </c>
      <c r="N347" s="200"/>
      <c r="O347" s="200">
        <f>M347</f>
        <v>5436.32</v>
      </c>
      <c r="P347" s="200">
        <f>M347-J347</f>
        <v>4288.78</v>
      </c>
      <c r="Q347" s="200"/>
      <c r="R347" s="200">
        <f>P347</f>
        <v>4288.78</v>
      </c>
    </row>
    <row r="348" spans="2:18" ht="15.75">
      <c r="B348" s="312"/>
      <c r="C348" s="114" t="s">
        <v>156</v>
      </c>
      <c r="D348" s="115"/>
      <c r="E348" s="115"/>
      <c r="F348" s="116"/>
      <c r="G348" s="157" t="s">
        <v>74</v>
      </c>
      <c r="H348" s="136" t="s">
        <v>39</v>
      </c>
      <c r="I348" s="137"/>
      <c r="J348" s="200">
        <v>1147.54</v>
      </c>
      <c r="K348" s="200"/>
      <c r="L348" s="200">
        <f t="shared" si="37"/>
        <v>1147.54</v>
      </c>
      <c r="M348" s="200">
        <v>0</v>
      </c>
      <c r="N348" s="200"/>
      <c r="O348" s="200">
        <f>M348</f>
        <v>0</v>
      </c>
      <c r="P348" s="200">
        <f>M348-J348</f>
        <v>-1147.54</v>
      </c>
      <c r="Q348" s="200"/>
      <c r="R348" s="200">
        <f>P348</f>
        <v>-1147.54</v>
      </c>
    </row>
    <row r="349" spans="2:18" ht="15.75">
      <c r="B349" s="312"/>
      <c r="C349" s="114" t="s">
        <v>155</v>
      </c>
      <c r="D349" s="115"/>
      <c r="E349" s="115"/>
      <c r="F349" s="116"/>
      <c r="G349" s="157" t="s">
        <v>74</v>
      </c>
      <c r="H349" s="136" t="s">
        <v>39</v>
      </c>
      <c r="I349" s="137"/>
      <c r="J349" s="200">
        <v>1147.54</v>
      </c>
      <c r="K349" s="200"/>
      <c r="L349" s="200">
        <f t="shared" si="37"/>
        <v>1147.54</v>
      </c>
      <c r="M349" s="200">
        <v>5436.32</v>
      </c>
      <c r="N349" s="200"/>
      <c r="O349" s="200">
        <f>M349</f>
        <v>5436.32</v>
      </c>
      <c r="P349" s="200">
        <f>M349-J349</f>
        <v>4288.78</v>
      </c>
      <c r="Q349" s="200"/>
      <c r="R349" s="200">
        <f>P349</f>
        <v>4288.78</v>
      </c>
    </row>
    <row r="350" spans="2:18" ht="54" customHeight="1">
      <c r="B350" s="19" t="s">
        <v>78</v>
      </c>
      <c r="C350" s="197" t="s">
        <v>311</v>
      </c>
      <c r="D350" s="198"/>
      <c r="E350" s="198"/>
      <c r="F350" s="199"/>
      <c r="G350" s="157" t="s">
        <v>74</v>
      </c>
      <c r="H350" s="136" t="s">
        <v>39</v>
      </c>
      <c r="I350" s="137"/>
      <c r="J350" s="200">
        <v>1134.68</v>
      </c>
      <c r="K350" s="200"/>
      <c r="L350" s="200">
        <f t="shared" si="37"/>
        <v>1134.68</v>
      </c>
      <c r="M350" s="200">
        <v>7199.22</v>
      </c>
      <c r="N350" s="200"/>
      <c r="O350" s="200">
        <f>M350</f>
        <v>7199.22</v>
      </c>
      <c r="P350" s="200">
        <f>M350-J350</f>
        <v>6064.54</v>
      </c>
      <c r="Q350" s="200"/>
      <c r="R350" s="200">
        <f>P350</f>
        <v>6064.54</v>
      </c>
    </row>
    <row r="351" spans="2:18" ht="15.75">
      <c r="B351" s="312"/>
      <c r="C351" s="114" t="s">
        <v>156</v>
      </c>
      <c r="D351" s="115"/>
      <c r="E351" s="115"/>
      <c r="F351" s="116"/>
      <c r="G351" s="157" t="s">
        <v>74</v>
      </c>
      <c r="H351" s="136" t="s">
        <v>39</v>
      </c>
      <c r="I351" s="137"/>
      <c r="J351" s="200">
        <v>1134.69</v>
      </c>
      <c r="K351" s="200"/>
      <c r="L351" s="200">
        <f t="shared" si="37"/>
        <v>1134.69</v>
      </c>
      <c r="M351" s="200">
        <f>M328/M340</f>
        <v>4551.82</v>
      </c>
      <c r="N351" s="200"/>
      <c r="O351" s="200">
        <f>M351</f>
        <v>4551.82</v>
      </c>
      <c r="P351" s="200">
        <f>M351-J351</f>
        <v>3417.1299999999997</v>
      </c>
      <c r="Q351" s="200"/>
      <c r="R351" s="200">
        <f>P351</f>
        <v>3417.1299999999997</v>
      </c>
    </row>
    <row r="352" spans="2:18" ht="15.75">
      <c r="B352" s="312"/>
      <c r="C352" s="114" t="s">
        <v>155</v>
      </c>
      <c r="D352" s="115"/>
      <c r="E352" s="115"/>
      <c r="F352" s="116"/>
      <c r="G352" s="157" t="s">
        <v>74</v>
      </c>
      <c r="H352" s="136" t="s">
        <v>39</v>
      </c>
      <c r="I352" s="137"/>
      <c r="J352" s="200">
        <v>1134.68</v>
      </c>
      <c r="K352" s="200"/>
      <c r="L352" s="200">
        <f t="shared" si="37"/>
        <v>1134.68</v>
      </c>
      <c r="M352" s="200">
        <f>M329/M341</f>
        <v>8258.18</v>
      </c>
      <c r="N352" s="200"/>
      <c r="O352" s="200">
        <f>M352</f>
        <v>8258.18</v>
      </c>
      <c r="P352" s="200">
        <f>M352-J352</f>
        <v>7123.5</v>
      </c>
      <c r="Q352" s="200"/>
      <c r="R352" s="200">
        <f>P352</f>
        <v>7123.5</v>
      </c>
    </row>
    <row r="353" spans="2:18" ht="33" customHeight="1">
      <c r="B353" s="313" t="s">
        <v>350</v>
      </c>
      <c r="C353" s="314"/>
      <c r="D353" s="314"/>
      <c r="E353" s="314"/>
      <c r="F353" s="314"/>
      <c r="G353" s="314"/>
      <c r="H353" s="314"/>
      <c r="I353" s="314"/>
      <c r="J353" s="314"/>
      <c r="K353" s="314"/>
      <c r="L353" s="314"/>
      <c r="M353" s="314"/>
      <c r="N353" s="314"/>
      <c r="O353" s="314"/>
      <c r="P353" s="314"/>
      <c r="Q353" s="314"/>
      <c r="R353" s="315"/>
    </row>
    <row r="354" spans="2:18" ht="15.75">
      <c r="B354" s="19" t="s">
        <v>32</v>
      </c>
      <c r="C354" s="162" t="s">
        <v>33</v>
      </c>
      <c r="D354" s="162"/>
      <c r="E354" s="162"/>
      <c r="F354" s="162"/>
      <c r="G354" s="306"/>
      <c r="H354" s="306"/>
      <c r="I354" s="306"/>
      <c r="J354" s="306"/>
      <c r="K354" s="306"/>
      <c r="L354" s="306"/>
      <c r="M354" s="306"/>
      <c r="N354" s="306"/>
      <c r="O354" s="306"/>
      <c r="P354" s="306"/>
      <c r="Q354" s="306"/>
      <c r="R354" s="306"/>
    </row>
    <row r="355" spans="2:18" ht="45" customHeight="1">
      <c r="B355" s="19" t="s">
        <v>35</v>
      </c>
      <c r="C355" s="197" t="s">
        <v>312</v>
      </c>
      <c r="D355" s="198"/>
      <c r="E355" s="198"/>
      <c r="F355" s="199"/>
      <c r="G355" s="157" t="s">
        <v>34</v>
      </c>
      <c r="H355" s="136" t="s">
        <v>39</v>
      </c>
      <c r="I355" s="137"/>
      <c r="J355" s="9">
        <v>100</v>
      </c>
      <c r="K355" s="9" t="s">
        <v>10</v>
      </c>
      <c r="L355" s="9">
        <v>100</v>
      </c>
      <c r="M355" s="9">
        <v>100</v>
      </c>
      <c r="N355" s="9" t="s">
        <v>10</v>
      </c>
      <c r="O355" s="9">
        <v>100</v>
      </c>
      <c r="P355" s="9" t="s">
        <v>10</v>
      </c>
      <c r="Q355" s="9" t="s">
        <v>10</v>
      </c>
      <c r="R355" s="9" t="s">
        <v>10</v>
      </c>
    </row>
    <row r="356" spans="2:18" ht="12.75">
      <c r="B356" s="316"/>
      <c r="C356" s="316"/>
      <c r="D356" s="316"/>
      <c r="E356" s="316"/>
      <c r="F356" s="316"/>
      <c r="G356" s="316"/>
      <c r="H356" s="316"/>
      <c r="I356" s="316"/>
      <c r="J356" s="316"/>
      <c r="K356" s="316"/>
      <c r="L356" s="316"/>
      <c r="M356" s="316"/>
      <c r="N356" s="316"/>
      <c r="O356" s="316"/>
      <c r="P356" s="316"/>
      <c r="Q356" s="316"/>
      <c r="R356" s="316"/>
    </row>
    <row r="357" spans="2:18" ht="15.75">
      <c r="B357" s="317" t="s">
        <v>148</v>
      </c>
      <c r="C357" s="317"/>
      <c r="D357" s="317"/>
      <c r="E357" s="317"/>
      <c r="F357" s="317"/>
      <c r="G357" s="317"/>
      <c r="H357" s="317"/>
      <c r="I357" s="317"/>
      <c r="J357" s="317"/>
      <c r="K357" s="317"/>
      <c r="L357" s="317"/>
      <c r="M357" s="317"/>
      <c r="N357" s="317"/>
      <c r="O357" s="317"/>
      <c r="P357" s="317"/>
      <c r="Q357" s="317"/>
      <c r="R357" s="317"/>
    </row>
    <row r="358" spans="2:18" ht="15.75">
      <c r="B358" s="172">
        <v>1</v>
      </c>
      <c r="C358" s="38" t="s">
        <v>14</v>
      </c>
      <c r="D358" s="38"/>
      <c r="E358" s="38"/>
      <c r="F358" s="38"/>
      <c r="G358" s="176"/>
      <c r="H358" s="183"/>
      <c r="I358" s="183"/>
      <c r="J358" s="183"/>
      <c r="K358" s="183"/>
      <c r="L358" s="183"/>
      <c r="M358" s="183"/>
      <c r="N358" s="183"/>
      <c r="O358" s="183"/>
      <c r="P358" s="183"/>
      <c r="Q358" s="183"/>
      <c r="R358" s="183"/>
    </row>
    <row r="359" spans="2:18" ht="66" customHeight="1">
      <c r="B359" s="304">
        <v>1</v>
      </c>
      <c r="C359" s="98" t="s">
        <v>313</v>
      </c>
      <c r="D359" s="99"/>
      <c r="E359" s="99"/>
      <c r="F359" s="100"/>
      <c r="G359" s="304" t="s">
        <v>74</v>
      </c>
      <c r="H359" s="295" t="s">
        <v>303</v>
      </c>
      <c r="I359" s="305"/>
      <c r="J359" s="196">
        <v>284930</v>
      </c>
      <c r="K359" s="196"/>
      <c r="L359" s="196">
        <f>J359</f>
        <v>284930</v>
      </c>
      <c r="M359" s="196">
        <v>162574.32</v>
      </c>
      <c r="N359" s="196"/>
      <c r="O359" s="196">
        <f>M359</f>
        <v>162574.32</v>
      </c>
      <c r="P359" s="196">
        <f>M359-J359</f>
        <v>-122355.68</v>
      </c>
      <c r="Q359" s="196"/>
      <c r="R359" s="196">
        <f>P359</f>
        <v>-122355.68</v>
      </c>
    </row>
    <row r="360" spans="2:18" ht="41.25" customHeight="1">
      <c r="B360" s="19" t="s">
        <v>60</v>
      </c>
      <c r="C360" s="197" t="s">
        <v>314</v>
      </c>
      <c r="D360" s="198"/>
      <c r="E360" s="198"/>
      <c r="F360" s="199"/>
      <c r="G360" s="157" t="s">
        <v>74</v>
      </c>
      <c r="H360" s="137" t="s">
        <v>303</v>
      </c>
      <c r="I360" s="141"/>
      <c r="J360" s="200">
        <v>245177.72</v>
      </c>
      <c r="K360" s="200"/>
      <c r="L360" s="200">
        <f>J360</f>
        <v>245177.72</v>
      </c>
      <c r="M360" s="200">
        <v>124796.59</v>
      </c>
      <c r="N360" s="200"/>
      <c r="O360" s="200">
        <f>M360</f>
        <v>124796.59</v>
      </c>
      <c r="P360" s="200">
        <f>M360-J360</f>
        <v>-120381.13</v>
      </c>
      <c r="Q360" s="200"/>
      <c r="R360" s="200">
        <f>P360</f>
        <v>-120381.13</v>
      </c>
    </row>
    <row r="361" spans="2:18" ht="15.75">
      <c r="B361" s="19" t="s">
        <v>63</v>
      </c>
      <c r="C361" s="96" t="s">
        <v>256</v>
      </c>
      <c r="D361" s="96"/>
      <c r="E361" s="96"/>
      <c r="F361" s="96"/>
      <c r="G361" s="157" t="s">
        <v>74</v>
      </c>
      <c r="H361" s="137" t="s">
        <v>303</v>
      </c>
      <c r="I361" s="141"/>
      <c r="J361" s="200">
        <v>22350.28</v>
      </c>
      <c r="K361" s="200"/>
      <c r="L361" s="200">
        <f>J361</f>
        <v>22350.28</v>
      </c>
      <c r="M361" s="200">
        <v>20375.73</v>
      </c>
      <c r="N361" s="200"/>
      <c r="O361" s="200">
        <f>M361</f>
        <v>20375.73</v>
      </c>
      <c r="P361" s="200">
        <f>M361-J361</f>
        <v>-1974.5499999999993</v>
      </c>
      <c r="Q361" s="200"/>
      <c r="R361" s="200">
        <f>P361</f>
        <v>-1974.5499999999993</v>
      </c>
    </row>
    <row r="362" spans="2:18" ht="36.75" customHeight="1">
      <c r="B362" s="19" t="s">
        <v>66</v>
      </c>
      <c r="C362" s="114" t="s">
        <v>315</v>
      </c>
      <c r="D362" s="115"/>
      <c r="E362" s="115"/>
      <c r="F362" s="116"/>
      <c r="G362" s="157" t="s">
        <v>74</v>
      </c>
      <c r="H362" s="137" t="s">
        <v>303</v>
      </c>
      <c r="I362" s="141"/>
      <c r="J362" s="200">
        <v>17402</v>
      </c>
      <c r="K362" s="200"/>
      <c r="L362" s="200">
        <f>J362</f>
        <v>17402</v>
      </c>
      <c r="M362" s="200">
        <v>17402</v>
      </c>
      <c r="N362" s="200"/>
      <c r="O362" s="200">
        <f>M362</f>
        <v>17402</v>
      </c>
      <c r="P362" s="200">
        <f>M362-J362</f>
        <v>0</v>
      </c>
      <c r="Q362" s="200"/>
      <c r="R362" s="200">
        <f>P362</f>
        <v>0</v>
      </c>
    </row>
    <row r="363" spans="2:18" ht="15.75">
      <c r="B363" s="37" t="s">
        <v>346</v>
      </c>
      <c r="C363" s="37"/>
      <c r="D363" s="37"/>
      <c r="E363" s="37"/>
      <c r="F363" s="37"/>
      <c r="G363" s="37"/>
      <c r="H363" s="37"/>
      <c r="I363" s="37"/>
      <c r="J363" s="37"/>
      <c r="K363" s="37"/>
      <c r="L363" s="37"/>
      <c r="M363" s="37"/>
      <c r="N363" s="37"/>
      <c r="O363" s="37"/>
      <c r="P363" s="37"/>
      <c r="Q363" s="37"/>
      <c r="R363" s="37"/>
    </row>
    <row r="364" spans="2:18" ht="15.75">
      <c r="B364" s="14" t="s">
        <v>15</v>
      </c>
      <c r="C364" s="38" t="s">
        <v>16</v>
      </c>
      <c r="D364" s="38"/>
      <c r="E364" s="38"/>
      <c r="F364" s="38"/>
      <c r="G364" s="308"/>
      <c r="H364" s="308"/>
      <c r="I364" s="308"/>
      <c r="J364" s="308"/>
      <c r="K364" s="308"/>
      <c r="L364" s="308"/>
      <c r="M364" s="200"/>
      <c r="N364" s="200"/>
      <c r="O364" s="200"/>
      <c r="P364" s="200"/>
      <c r="Q364" s="200"/>
      <c r="R364" s="200"/>
    </row>
    <row r="365" spans="2:18" ht="15.75">
      <c r="B365" s="19" t="s">
        <v>17</v>
      </c>
      <c r="C365" s="96" t="s">
        <v>316</v>
      </c>
      <c r="D365" s="96"/>
      <c r="E365" s="96"/>
      <c r="F365" s="96"/>
      <c r="G365" s="157" t="s">
        <v>71</v>
      </c>
      <c r="H365" s="242" t="s">
        <v>319</v>
      </c>
      <c r="I365" s="243"/>
      <c r="J365" s="318">
        <v>60</v>
      </c>
      <c r="K365" s="318"/>
      <c r="L365" s="318">
        <f>J365</f>
        <v>60</v>
      </c>
      <c r="M365" s="318">
        <v>36</v>
      </c>
      <c r="N365" s="318"/>
      <c r="O365" s="318">
        <f>M365</f>
        <v>36</v>
      </c>
      <c r="P365" s="318">
        <f>M365-J365</f>
        <v>-24</v>
      </c>
      <c r="Q365" s="318"/>
      <c r="R365" s="318">
        <f>P365</f>
        <v>-24</v>
      </c>
    </row>
    <row r="366" spans="2:18" ht="15.75">
      <c r="B366" s="312"/>
      <c r="C366" s="114" t="s">
        <v>317</v>
      </c>
      <c r="D366" s="115"/>
      <c r="E366" s="115"/>
      <c r="F366" s="116"/>
      <c r="G366" s="157" t="s">
        <v>71</v>
      </c>
      <c r="H366" s="242" t="s">
        <v>319</v>
      </c>
      <c r="I366" s="243"/>
      <c r="J366" s="318">
        <v>40</v>
      </c>
      <c r="K366" s="318"/>
      <c r="L366" s="318">
        <f>J366</f>
        <v>40</v>
      </c>
      <c r="M366" s="318">
        <v>16</v>
      </c>
      <c r="N366" s="318"/>
      <c r="O366" s="318">
        <f>M366</f>
        <v>16</v>
      </c>
      <c r="P366" s="318">
        <f>M366-J366</f>
        <v>-24</v>
      </c>
      <c r="Q366" s="318"/>
      <c r="R366" s="318">
        <f>P366</f>
        <v>-24</v>
      </c>
    </row>
    <row r="367" spans="2:18" ht="15.75">
      <c r="B367" s="312"/>
      <c r="C367" s="114" t="s">
        <v>318</v>
      </c>
      <c r="D367" s="115"/>
      <c r="E367" s="115"/>
      <c r="F367" s="116"/>
      <c r="G367" s="157" t="s">
        <v>71</v>
      </c>
      <c r="H367" s="242" t="s">
        <v>319</v>
      </c>
      <c r="I367" s="243"/>
      <c r="J367" s="318">
        <v>20</v>
      </c>
      <c r="K367" s="318"/>
      <c r="L367" s="318">
        <f>J367</f>
        <v>20</v>
      </c>
      <c r="M367" s="318">
        <v>20</v>
      </c>
      <c r="N367" s="318"/>
      <c r="O367" s="318">
        <f>M367</f>
        <v>20</v>
      </c>
      <c r="P367" s="318">
        <f>M367-J367</f>
        <v>0</v>
      </c>
      <c r="Q367" s="318"/>
      <c r="R367" s="318">
        <f>P367</f>
        <v>0</v>
      </c>
    </row>
    <row r="368" spans="2:18" ht="15.75">
      <c r="B368" s="296" t="s">
        <v>347</v>
      </c>
      <c r="C368" s="297"/>
      <c r="D368" s="297"/>
      <c r="E368" s="297"/>
      <c r="F368" s="297"/>
      <c r="G368" s="297"/>
      <c r="H368" s="297"/>
      <c r="I368" s="297"/>
      <c r="J368" s="297"/>
      <c r="K368" s="297"/>
      <c r="L368" s="297"/>
      <c r="M368" s="297"/>
      <c r="N368" s="297"/>
      <c r="O368" s="297"/>
      <c r="P368" s="297"/>
      <c r="Q368" s="297"/>
      <c r="R368" s="298"/>
    </row>
    <row r="369" spans="2:18" ht="15.75">
      <c r="B369" s="185" t="s">
        <v>18</v>
      </c>
      <c r="C369" s="162" t="s">
        <v>320</v>
      </c>
      <c r="D369" s="162"/>
      <c r="E369" s="162"/>
      <c r="F369" s="162"/>
      <c r="G369" s="176"/>
      <c r="H369" s="183"/>
      <c r="I369" s="183"/>
      <c r="J369" s="275"/>
      <c r="K369" s="275"/>
      <c r="L369" s="275"/>
      <c r="M369" s="200"/>
      <c r="N369" s="200"/>
      <c r="O369" s="200"/>
      <c r="P369" s="200"/>
      <c r="Q369" s="200"/>
      <c r="R369" s="200"/>
    </row>
    <row r="370" spans="2:18" ht="36" customHeight="1">
      <c r="B370" s="19" t="s">
        <v>20</v>
      </c>
      <c r="C370" s="319" t="s">
        <v>321</v>
      </c>
      <c r="D370" s="320"/>
      <c r="E370" s="320"/>
      <c r="F370" s="321"/>
      <c r="G370" s="157" t="s">
        <v>74</v>
      </c>
      <c r="H370" s="242" t="s">
        <v>62</v>
      </c>
      <c r="I370" s="243"/>
      <c r="J370" s="200">
        <v>791</v>
      </c>
      <c r="K370" s="200"/>
      <c r="L370" s="200">
        <f>J370</f>
        <v>791</v>
      </c>
      <c r="M370" s="200">
        <v>1128</v>
      </c>
      <c r="N370" s="200"/>
      <c r="O370" s="200">
        <f>M370</f>
        <v>1128</v>
      </c>
      <c r="P370" s="200">
        <f>M370-J370</f>
        <v>337</v>
      </c>
      <c r="Q370" s="200"/>
      <c r="R370" s="200">
        <f>P370</f>
        <v>337</v>
      </c>
    </row>
    <row r="371" spans="2:18" ht="15.75">
      <c r="B371" s="312"/>
      <c r="C371" s="114" t="s">
        <v>322</v>
      </c>
      <c r="D371" s="115"/>
      <c r="E371" s="115"/>
      <c r="F371" s="116"/>
      <c r="G371" s="157" t="s">
        <v>74</v>
      </c>
      <c r="H371" s="242" t="s">
        <v>62</v>
      </c>
      <c r="I371" s="243"/>
      <c r="J371" s="200">
        <v>791</v>
      </c>
      <c r="K371" s="200"/>
      <c r="L371" s="200">
        <f>J371</f>
        <v>791</v>
      </c>
      <c r="M371" s="200">
        <v>1128</v>
      </c>
      <c r="N371" s="200"/>
      <c r="O371" s="200">
        <f>M371</f>
        <v>1128</v>
      </c>
      <c r="P371" s="200">
        <f>M371-J371</f>
        <v>337</v>
      </c>
      <c r="Q371" s="200"/>
      <c r="R371" s="200">
        <f>P371</f>
        <v>337</v>
      </c>
    </row>
    <row r="372" spans="2:18" ht="15.75">
      <c r="B372" s="312"/>
      <c r="C372" s="114" t="s">
        <v>323</v>
      </c>
      <c r="D372" s="115"/>
      <c r="E372" s="115"/>
      <c r="F372" s="116"/>
      <c r="G372" s="157" t="s">
        <v>74</v>
      </c>
      <c r="H372" s="242" t="s">
        <v>62</v>
      </c>
      <c r="I372" s="243"/>
      <c r="J372" s="200">
        <v>791</v>
      </c>
      <c r="K372" s="200"/>
      <c r="L372" s="200">
        <f>J372</f>
        <v>791</v>
      </c>
      <c r="M372" s="200">
        <v>1128</v>
      </c>
      <c r="N372" s="200"/>
      <c r="O372" s="200">
        <f>M372</f>
        <v>1128</v>
      </c>
      <c r="P372" s="200">
        <f>M372-J372</f>
        <v>337</v>
      </c>
      <c r="Q372" s="200"/>
      <c r="R372" s="200">
        <f>P372</f>
        <v>337</v>
      </c>
    </row>
    <row r="373" spans="2:18" ht="15.75">
      <c r="B373" s="296" t="s">
        <v>348</v>
      </c>
      <c r="C373" s="297"/>
      <c r="D373" s="297"/>
      <c r="E373" s="297"/>
      <c r="F373" s="297"/>
      <c r="G373" s="297"/>
      <c r="H373" s="297"/>
      <c r="I373" s="297"/>
      <c r="J373" s="297"/>
      <c r="K373" s="297"/>
      <c r="L373" s="297"/>
      <c r="M373" s="297"/>
      <c r="N373" s="297"/>
      <c r="O373" s="297"/>
      <c r="P373" s="297"/>
      <c r="Q373" s="297"/>
      <c r="R373" s="298"/>
    </row>
    <row r="374" spans="2:18" ht="15.75">
      <c r="B374" s="17" t="s">
        <v>32</v>
      </c>
      <c r="C374" s="162" t="s">
        <v>33</v>
      </c>
      <c r="D374" s="162"/>
      <c r="E374" s="162"/>
      <c r="F374" s="162"/>
      <c r="G374" s="306"/>
      <c r="H374" s="306"/>
      <c r="I374" s="306"/>
      <c r="J374" s="306"/>
      <c r="K374" s="306"/>
      <c r="L374" s="306"/>
      <c r="M374" s="306"/>
      <c r="N374" s="306"/>
      <c r="O374" s="306"/>
      <c r="P374" s="306"/>
      <c r="Q374" s="306"/>
      <c r="R374" s="306"/>
    </row>
    <row r="375" spans="2:18" ht="33" customHeight="1">
      <c r="B375" s="14" t="s">
        <v>35</v>
      </c>
      <c r="C375" s="322" t="s">
        <v>324</v>
      </c>
      <c r="D375" s="323"/>
      <c r="E375" s="323"/>
      <c r="F375" s="324"/>
      <c r="G375" s="157" t="s">
        <v>34</v>
      </c>
      <c r="H375" s="242" t="s">
        <v>319</v>
      </c>
      <c r="I375" s="243"/>
      <c r="J375" s="157">
        <v>100</v>
      </c>
      <c r="K375" s="157"/>
      <c r="L375" s="157">
        <f>J375</f>
        <v>100</v>
      </c>
      <c r="M375" s="157">
        <v>100</v>
      </c>
      <c r="N375" s="306"/>
      <c r="O375" s="157">
        <v>100</v>
      </c>
      <c r="P375" s="176" t="s">
        <v>10</v>
      </c>
      <c r="Q375" s="176"/>
      <c r="R375" s="176" t="s">
        <v>10</v>
      </c>
    </row>
    <row r="376" spans="2:18" ht="15.75">
      <c r="B376" s="312"/>
      <c r="C376" s="114" t="s">
        <v>317</v>
      </c>
      <c r="D376" s="115"/>
      <c r="E376" s="115"/>
      <c r="F376" s="116"/>
      <c r="G376" s="157" t="s">
        <v>34</v>
      </c>
      <c r="H376" s="242" t="s">
        <v>319</v>
      </c>
      <c r="I376" s="243"/>
      <c r="J376" s="157">
        <v>100</v>
      </c>
      <c r="K376" s="157"/>
      <c r="L376" s="157">
        <f>J376</f>
        <v>100</v>
      </c>
      <c r="M376" s="157">
        <v>100</v>
      </c>
      <c r="N376" s="306"/>
      <c r="O376" s="157">
        <v>100</v>
      </c>
      <c r="P376" s="176" t="s">
        <v>10</v>
      </c>
      <c r="Q376" s="176"/>
      <c r="R376" s="176" t="s">
        <v>10</v>
      </c>
    </row>
    <row r="377" spans="2:18" ht="15.75">
      <c r="B377" s="312"/>
      <c r="C377" s="114" t="s">
        <v>318</v>
      </c>
      <c r="D377" s="115"/>
      <c r="E377" s="115"/>
      <c r="F377" s="116"/>
      <c r="G377" s="157" t="s">
        <v>34</v>
      </c>
      <c r="H377" s="242" t="s">
        <v>319</v>
      </c>
      <c r="I377" s="243"/>
      <c r="J377" s="157">
        <v>100</v>
      </c>
      <c r="K377" s="157"/>
      <c r="L377" s="157">
        <f>J377</f>
        <v>100</v>
      </c>
      <c r="M377" s="157">
        <v>100</v>
      </c>
      <c r="N377" s="306"/>
      <c r="O377" s="157">
        <v>100</v>
      </c>
      <c r="P377" s="176" t="s">
        <v>10</v>
      </c>
      <c r="Q377" s="176"/>
      <c r="R377" s="176" t="s">
        <v>10</v>
      </c>
    </row>
    <row r="379" spans="2:18" ht="15.75">
      <c r="B379" s="325" t="s">
        <v>149</v>
      </c>
      <c r="C379" s="326"/>
      <c r="D379" s="326"/>
      <c r="E379" s="326"/>
      <c r="F379" s="326"/>
      <c r="G379" s="326"/>
      <c r="H379" s="326"/>
      <c r="I379" s="326"/>
      <c r="J379" s="326"/>
      <c r="K379" s="326"/>
      <c r="L379" s="326"/>
      <c r="M379" s="326"/>
      <c r="N379" s="326"/>
      <c r="O379" s="326"/>
      <c r="P379" s="326"/>
      <c r="Q379" s="326"/>
      <c r="R379" s="326"/>
    </row>
    <row r="380" spans="2:18" ht="15.75">
      <c r="B380" s="172">
        <v>1</v>
      </c>
      <c r="C380" s="38" t="s">
        <v>14</v>
      </c>
      <c r="D380" s="38"/>
      <c r="E380" s="38"/>
      <c r="F380" s="38"/>
      <c r="G380" s="176"/>
      <c r="H380" s="183"/>
      <c r="I380" s="183"/>
      <c r="J380" s="183"/>
      <c r="K380" s="183"/>
      <c r="L380" s="183"/>
      <c r="M380" s="183"/>
      <c r="N380" s="183"/>
      <c r="O380" s="183"/>
      <c r="P380" s="183"/>
      <c r="Q380" s="183"/>
      <c r="R380" s="183"/>
    </row>
    <row r="381" spans="2:18" ht="60.75" customHeight="1">
      <c r="B381" s="157">
        <v>1</v>
      </c>
      <c r="C381" s="114" t="s">
        <v>325</v>
      </c>
      <c r="D381" s="115"/>
      <c r="E381" s="115"/>
      <c r="F381" s="116"/>
      <c r="G381" s="304" t="s">
        <v>74</v>
      </c>
      <c r="H381" s="295" t="s">
        <v>303</v>
      </c>
      <c r="I381" s="305"/>
      <c r="J381" s="196">
        <v>510000</v>
      </c>
      <c r="K381" s="196"/>
      <c r="L381" s="196">
        <f>J381</f>
        <v>510000</v>
      </c>
      <c r="M381" s="196">
        <v>510000</v>
      </c>
      <c r="N381" s="196"/>
      <c r="O381" s="196">
        <f>M381</f>
        <v>510000</v>
      </c>
      <c r="P381" s="196">
        <f>M381-J381</f>
        <v>0</v>
      </c>
      <c r="Q381" s="196"/>
      <c r="R381" s="196">
        <f>P381</f>
        <v>0</v>
      </c>
    </row>
    <row r="382" spans="2:18" ht="38.25" customHeight="1">
      <c r="B382" s="19" t="s">
        <v>60</v>
      </c>
      <c r="C382" s="114" t="s">
        <v>254</v>
      </c>
      <c r="D382" s="115"/>
      <c r="E382" s="115"/>
      <c r="F382" s="116"/>
      <c r="G382" s="157" t="s">
        <v>74</v>
      </c>
      <c r="H382" s="137" t="s">
        <v>303</v>
      </c>
      <c r="I382" s="141"/>
      <c r="J382" s="200">
        <v>510000</v>
      </c>
      <c r="K382" s="200"/>
      <c r="L382" s="200">
        <f>J382</f>
        <v>510000</v>
      </c>
      <c r="M382" s="200">
        <f>J382</f>
        <v>510000</v>
      </c>
      <c r="N382" s="200"/>
      <c r="O382" s="200">
        <f>M382</f>
        <v>510000</v>
      </c>
      <c r="P382" s="200">
        <f>M382-J382</f>
        <v>0</v>
      </c>
      <c r="Q382" s="200"/>
      <c r="R382" s="200">
        <f>P382</f>
        <v>0</v>
      </c>
    </row>
    <row r="383" spans="2:18" ht="15.75">
      <c r="B383" s="312"/>
      <c r="C383" s="114" t="s">
        <v>156</v>
      </c>
      <c r="D383" s="115"/>
      <c r="E383" s="115"/>
      <c r="F383" s="116"/>
      <c r="G383" s="157" t="s">
        <v>74</v>
      </c>
      <c r="H383" s="137" t="s">
        <v>303</v>
      </c>
      <c r="I383" s="141"/>
      <c r="J383" s="200">
        <v>42116</v>
      </c>
      <c r="K383" s="200"/>
      <c r="L383" s="200">
        <f aca="true" t="shared" si="38" ref="L383:L393">J383</f>
        <v>42116</v>
      </c>
      <c r="M383" s="200">
        <v>42116</v>
      </c>
      <c r="N383" s="200"/>
      <c r="O383" s="200">
        <f aca="true" t="shared" si="39" ref="O383:O393">M383</f>
        <v>42116</v>
      </c>
      <c r="P383" s="200">
        <f aca="true" t="shared" si="40" ref="P383:P393">M383-J383</f>
        <v>0</v>
      </c>
      <c r="Q383" s="200"/>
      <c r="R383" s="200">
        <f aca="true" t="shared" si="41" ref="R383:R391">P383</f>
        <v>0</v>
      </c>
    </row>
    <row r="384" spans="2:18" ht="15.75">
      <c r="B384" s="312"/>
      <c r="C384" s="114" t="s">
        <v>155</v>
      </c>
      <c r="D384" s="115"/>
      <c r="E384" s="115"/>
      <c r="F384" s="116"/>
      <c r="G384" s="157" t="s">
        <v>74</v>
      </c>
      <c r="H384" s="137" t="s">
        <v>303</v>
      </c>
      <c r="I384" s="141"/>
      <c r="J384" s="200">
        <v>467884</v>
      </c>
      <c r="K384" s="200"/>
      <c r="L384" s="200">
        <f t="shared" si="38"/>
        <v>467884</v>
      </c>
      <c r="M384" s="200">
        <f>J384</f>
        <v>467884</v>
      </c>
      <c r="N384" s="200"/>
      <c r="O384" s="200">
        <f t="shared" si="39"/>
        <v>467884</v>
      </c>
      <c r="P384" s="200">
        <f t="shared" si="40"/>
        <v>0</v>
      </c>
      <c r="Q384" s="200"/>
      <c r="R384" s="200">
        <f t="shared" si="41"/>
        <v>0</v>
      </c>
    </row>
    <row r="385" spans="2:18" ht="41.25" customHeight="1">
      <c r="B385" s="14" t="s">
        <v>63</v>
      </c>
      <c r="C385" s="114" t="s">
        <v>255</v>
      </c>
      <c r="D385" s="115"/>
      <c r="E385" s="115"/>
      <c r="F385" s="116"/>
      <c r="G385" s="157" t="s">
        <v>74</v>
      </c>
      <c r="H385" s="137" t="s">
        <v>303</v>
      </c>
      <c r="I385" s="141"/>
      <c r="J385" s="200">
        <v>156424</v>
      </c>
      <c r="K385" s="200"/>
      <c r="L385" s="200">
        <f t="shared" si="38"/>
        <v>156424</v>
      </c>
      <c r="M385" s="200">
        <f aca="true" t="shared" si="42" ref="M385:M393">J385</f>
        <v>156424</v>
      </c>
      <c r="N385" s="200"/>
      <c r="O385" s="200">
        <f t="shared" si="39"/>
        <v>156424</v>
      </c>
      <c r="P385" s="200">
        <f t="shared" si="40"/>
        <v>0</v>
      </c>
      <c r="Q385" s="200"/>
      <c r="R385" s="200">
        <f t="shared" si="41"/>
        <v>0</v>
      </c>
    </row>
    <row r="386" spans="2:18" ht="15.75">
      <c r="B386" s="312"/>
      <c r="C386" s="114" t="s">
        <v>156</v>
      </c>
      <c r="D386" s="115"/>
      <c r="E386" s="115"/>
      <c r="F386" s="116"/>
      <c r="G386" s="157" t="s">
        <v>74</v>
      </c>
      <c r="H386" s="137" t="s">
        <v>303</v>
      </c>
      <c r="I386" s="141"/>
      <c r="J386" s="200">
        <v>42116</v>
      </c>
      <c r="K386" s="200"/>
      <c r="L386" s="200">
        <f t="shared" si="38"/>
        <v>42116</v>
      </c>
      <c r="M386" s="200">
        <f t="shared" si="42"/>
        <v>42116</v>
      </c>
      <c r="N386" s="200"/>
      <c r="O386" s="200">
        <f t="shared" si="39"/>
        <v>42116</v>
      </c>
      <c r="P386" s="200">
        <f t="shared" si="40"/>
        <v>0</v>
      </c>
      <c r="Q386" s="200"/>
      <c r="R386" s="200">
        <f t="shared" si="41"/>
        <v>0</v>
      </c>
    </row>
    <row r="387" spans="2:18" ht="15.75">
      <c r="B387" s="312"/>
      <c r="C387" s="114" t="s">
        <v>155</v>
      </c>
      <c r="D387" s="115"/>
      <c r="E387" s="115"/>
      <c r="F387" s="116"/>
      <c r="G387" s="157" t="s">
        <v>74</v>
      </c>
      <c r="H387" s="137" t="s">
        <v>303</v>
      </c>
      <c r="I387" s="141"/>
      <c r="J387" s="200">
        <v>114308</v>
      </c>
      <c r="K387" s="200"/>
      <c r="L387" s="200">
        <f t="shared" si="38"/>
        <v>114308</v>
      </c>
      <c r="M387" s="200">
        <f t="shared" si="42"/>
        <v>114308</v>
      </c>
      <c r="N387" s="200"/>
      <c r="O387" s="200">
        <f t="shared" si="39"/>
        <v>114308</v>
      </c>
      <c r="P387" s="200">
        <f t="shared" si="40"/>
        <v>0</v>
      </c>
      <c r="Q387" s="200"/>
      <c r="R387" s="200">
        <f t="shared" si="41"/>
        <v>0</v>
      </c>
    </row>
    <row r="388" spans="2:18" ht="49.5" customHeight="1">
      <c r="B388" s="19" t="s">
        <v>66</v>
      </c>
      <c r="C388" s="114" t="s">
        <v>326</v>
      </c>
      <c r="D388" s="115"/>
      <c r="E388" s="115"/>
      <c r="F388" s="116"/>
      <c r="G388" s="157" t="s">
        <v>74</v>
      </c>
      <c r="H388" s="137" t="s">
        <v>303</v>
      </c>
      <c r="I388" s="141"/>
      <c r="J388" s="200">
        <v>225779</v>
      </c>
      <c r="K388" s="200"/>
      <c r="L388" s="200">
        <f t="shared" si="38"/>
        <v>225779</v>
      </c>
      <c r="M388" s="200">
        <f t="shared" si="42"/>
        <v>225779</v>
      </c>
      <c r="N388" s="200"/>
      <c r="O388" s="200">
        <f t="shared" si="39"/>
        <v>225779</v>
      </c>
      <c r="P388" s="200">
        <f t="shared" si="40"/>
        <v>0</v>
      </c>
      <c r="Q388" s="200"/>
      <c r="R388" s="200">
        <f t="shared" si="41"/>
        <v>0</v>
      </c>
    </row>
    <row r="389" spans="2:18" ht="15.75">
      <c r="B389" s="312"/>
      <c r="C389" s="114" t="s">
        <v>156</v>
      </c>
      <c r="D389" s="115"/>
      <c r="E389" s="115"/>
      <c r="F389" s="116"/>
      <c r="G389" s="157" t="s">
        <v>74</v>
      </c>
      <c r="H389" s="137" t="s">
        <v>303</v>
      </c>
      <c r="I389" s="141"/>
      <c r="J389" s="200">
        <v>0</v>
      </c>
      <c r="K389" s="200"/>
      <c r="L389" s="200">
        <f t="shared" si="38"/>
        <v>0</v>
      </c>
      <c r="M389" s="200">
        <f t="shared" si="42"/>
        <v>0</v>
      </c>
      <c r="N389" s="200"/>
      <c r="O389" s="200">
        <f t="shared" si="39"/>
        <v>0</v>
      </c>
      <c r="P389" s="200">
        <f t="shared" si="40"/>
        <v>0</v>
      </c>
      <c r="Q389" s="200"/>
      <c r="R389" s="200">
        <f t="shared" si="41"/>
        <v>0</v>
      </c>
    </row>
    <row r="390" spans="2:18" ht="15.75">
      <c r="B390" s="312"/>
      <c r="C390" s="114" t="s">
        <v>155</v>
      </c>
      <c r="D390" s="115"/>
      <c r="E390" s="115"/>
      <c r="F390" s="116"/>
      <c r="G390" s="157" t="s">
        <v>74</v>
      </c>
      <c r="H390" s="137" t="s">
        <v>303</v>
      </c>
      <c r="I390" s="141"/>
      <c r="J390" s="200">
        <v>225779</v>
      </c>
      <c r="K390" s="200"/>
      <c r="L390" s="200">
        <f t="shared" si="38"/>
        <v>225779</v>
      </c>
      <c r="M390" s="200">
        <f t="shared" si="42"/>
        <v>225779</v>
      </c>
      <c r="N390" s="200"/>
      <c r="O390" s="200">
        <f t="shared" si="39"/>
        <v>225779</v>
      </c>
      <c r="P390" s="200">
        <f t="shared" si="40"/>
        <v>0</v>
      </c>
      <c r="Q390" s="200"/>
      <c r="R390" s="200">
        <f t="shared" si="41"/>
        <v>0</v>
      </c>
    </row>
    <row r="391" spans="2:18" ht="51" customHeight="1">
      <c r="B391" s="19" t="s">
        <v>70</v>
      </c>
      <c r="C391" s="114" t="s">
        <v>327</v>
      </c>
      <c r="D391" s="115"/>
      <c r="E391" s="115"/>
      <c r="F391" s="116"/>
      <c r="G391" s="157" t="s">
        <v>74</v>
      </c>
      <c r="H391" s="137" t="s">
        <v>303</v>
      </c>
      <c r="I391" s="141"/>
      <c r="J391" s="200">
        <v>127797</v>
      </c>
      <c r="K391" s="200"/>
      <c r="L391" s="200">
        <f t="shared" si="38"/>
        <v>127797</v>
      </c>
      <c r="M391" s="200">
        <f t="shared" si="42"/>
        <v>127797</v>
      </c>
      <c r="N391" s="200"/>
      <c r="O391" s="200">
        <f t="shared" si="39"/>
        <v>127797</v>
      </c>
      <c r="P391" s="200">
        <f t="shared" si="40"/>
        <v>0</v>
      </c>
      <c r="Q391" s="200"/>
      <c r="R391" s="200">
        <f t="shared" si="41"/>
        <v>0</v>
      </c>
    </row>
    <row r="392" spans="2:18" ht="15.75">
      <c r="B392" s="312"/>
      <c r="C392" s="114" t="s">
        <v>156</v>
      </c>
      <c r="D392" s="115"/>
      <c r="E392" s="115"/>
      <c r="F392" s="116"/>
      <c r="G392" s="157" t="s">
        <v>74</v>
      </c>
      <c r="H392" s="137" t="s">
        <v>303</v>
      </c>
      <c r="I392" s="141"/>
      <c r="J392" s="200">
        <v>0</v>
      </c>
      <c r="K392" s="200"/>
      <c r="L392" s="200">
        <f t="shared" si="38"/>
        <v>0</v>
      </c>
      <c r="M392" s="200">
        <f t="shared" si="42"/>
        <v>0</v>
      </c>
      <c r="N392" s="200"/>
      <c r="O392" s="200">
        <f t="shared" si="39"/>
        <v>0</v>
      </c>
      <c r="P392" s="200">
        <f t="shared" si="40"/>
        <v>0</v>
      </c>
      <c r="Q392" s="200"/>
      <c r="R392" s="200"/>
    </row>
    <row r="393" spans="2:18" ht="15.75">
      <c r="B393" s="312"/>
      <c r="C393" s="114" t="s">
        <v>155</v>
      </c>
      <c r="D393" s="115"/>
      <c r="E393" s="115"/>
      <c r="F393" s="116"/>
      <c r="G393" s="157" t="s">
        <v>74</v>
      </c>
      <c r="H393" s="137" t="s">
        <v>303</v>
      </c>
      <c r="I393" s="141"/>
      <c r="J393" s="200">
        <v>127797</v>
      </c>
      <c r="K393" s="200"/>
      <c r="L393" s="200">
        <f t="shared" si="38"/>
        <v>127797</v>
      </c>
      <c r="M393" s="200">
        <f t="shared" si="42"/>
        <v>127797</v>
      </c>
      <c r="N393" s="200"/>
      <c r="O393" s="200">
        <f t="shared" si="39"/>
        <v>127797</v>
      </c>
      <c r="P393" s="200">
        <f t="shared" si="40"/>
        <v>0</v>
      </c>
      <c r="Q393" s="200"/>
      <c r="R393" s="200"/>
    </row>
    <row r="394" spans="2:18" ht="15.75">
      <c r="B394" s="296" t="s">
        <v>55</v>
      </c>
      <c r="C394" s="297"/>
      <c r="D394" s="297"/>
      <c r="E394" s="297"/>
      <c r="F394" s="297"/>
      <c r="G394" s="297"/>
      <c r="H394" s="297"/>
      <c r="I394" s="297"/>
      <c r="J394" s="297"/>
      <c r="K394" s="297"/>
      <c r="L394" s="297"/>
      <c r="M394" s="297"/>
      <c r="N394" s="297"/>
      <c r="O394" s="297"/>
      <c r="P394" s="297"/>
      <c r="Q394" s="297"/>
      <c r="R394" s="298"/>
    </row>
    <row r="395" spans="2:18" ht="15.75">
      <c r="B395" s="28" t="s">
        <v>15</v>
      </c>
      <c r="C395" s="38" t="s">
        <v>16</v>
      </c>
      <c r="D395" s="38"/>
      <c r="E395" s="38"/>
      <c r="F395" s="38"/>
      <c r="G395" s="306"/>
      <c r="H395" s="306"/>
      <c r="I395" s="306"/>
      <c r="J395" s="307"/>
      <c r="K395" s="307"/>
      <c r="L395" s="307"/>
      <c r="M395" s="307"/>
      <c r="N395" s="307"/>
      <c r="O395" s="307"/>
      <c r="P395" s="307"/>
      <c r="Q395" s="307"/>
      <c r="R395" s="307"/>
    </row>
    <row r="396" spans="2:18" ht="61.5" customHeight="1">
      <c r="B396" s="19" t="s">
        <v>17</v>
      </c>
      <c r="C396" s="197" t="s">
        <v>328</v>
      </c>
      <c r="D396" s="198"/>
      <c r="E396" s="198"/>
      <c r="F396" s="199"/>
      <c r="G396" s="157" t="s">
        <v>71</v>
      </c>
      <c r="H396" s="137" t="s">
        <v>62</v>
      </c>
      <c r="I396" s="141"/>
      <c r="J396" s="187">
        <v>49</v>
      </c>
      <c r="K396" s="187"/>
      <c r="L396" s="187">
        <f>J396</f>
        <v>49</v>
      </c>
      <c r="M396" s="187">
        <f>J396</f>
        <v>49</v>
      </c>
      <c r="N396" s="187"/>
      <c r="O396" s="187">
        <f>M396</f>
        <v>49</v>
      </c>
      <c r="P396" s="187">
        <f>M396-J396</f>
        <v>0</v>
      </c>
      <c r="Q396" s="187"/>
      <c r="R396" s="187">
        <f>P396</f>
        <v>0</v>
      </c>
    </row>
    <row r="397" spans="2:18" ht="15.75">
      <c r="B397" s="19"/>
      <c r="C397" s="114" t="s">
        <v>156</v>
      </c>
      <c r="D397" s="115"/>
      <c r="E397" s="115"/>
      <c r="F397" s="116"/>
      <c r="G397" s="157" t="s">
        <v>71</v>
      </c>
      <c r="H397" s="242" t="s">
        <v>62</v>
      </c>
      <c r="I397" s="243"/>
      <c r="J397" s="187">
        <v>3</v>
      </c>
      <c r="K397" s="187"/>
      <c r="L397" s="187">
        <f aca="true" t="shared" si="43" ref="L397:L407">J397</f>
        <v>3</v>
      </c>
      <c r="M397" s="187">
        <f aca="true" t="shared" si="44" ref="M397:M407">J397</f>
        <v>3</v>
      </c>
      <c r="N397" s="187"/>
      <c r="O397" s="187">
        <f aca="true" t="shared" si="45" ref="O397:O407">M397</f>
        <v>3</v>
      </c>
      <c r="P397" s="187">
        <f aca="true" t="shared" si="46" ref="P397:P407">M397-J397</f>
        <v>0</v>
      </c>
      <c r="Q397" s="187"/>
      <c r="R397" s="187">
        <f aca="true" t="shared" si="47" ref="R397:R407">P397</f>
        <v>0</v>
      </c>
    </row>
    <row r="398" spans="2:18" ht="15.75">
      <c r="B398" s="19"/>
      <c r="C398" s="114" t="s">
        <v>155</v>
      </c>
      <c r="D398" s="115"/>
      <c r="E398" s="115"/>
      <c r="F398" s="116"/>
      <c r="G398" s="157" t="s">
        <v>71</v>
      </c>
      <c r="H398" s="242" t="s">
        <v>62</v>
      </c>
      <c r="I398" s="243"/>
      <c r="J398" s="187">
        <v>46</v>
      </c>
      <c r="K398" s="187"/>
      <c r="L398" s="187">
        <f t="shared" si="43"/>
        <v>46</v>
      </c>
      <c r="M398" s="187">
        <f t="shared" si="44"/>
        <v>46</v>
      </c>
      <c r="N398" s="187"/>
      <c r="O398" s="187">
        <f t="shared" si="45"/>
        <v>46</v>
      </c>
      <c r="P398" s="187">
        <f t="shared" si="46"/>
        <v>0</v>
      </c>
      <c r="Q398" s="187"/>
      <c r="R398" s="187">
        <f t="shared" si="47"/>
        <v>0</v>
      </c>
    </row>
    <row r="399" spans="2:18" ht="54" customHeight="1">
      <c r="B399" s="19" t="s">
        <v>64</v>
      </c>
      <c r="C399" s="197" t="s">
        <v>329</v>
      </c>
      <c r="D399" s="198"/>
      <c r="E399" s="198"/>
      <c r="F399" s="199"/>
      <c r="G399" s="157" t="s">
        <v>71</v>
      </c>
      <c r="H399" s="242" t="s">
        <v>62</v>
      </c>
      <c r="I399" s="243"/>
      <c r="J399" s="187">
        <v>9</v>
      </c>
      <c r="K399" s="187"/>
      <c r="L399" s="187">
        <f t="shared" si="43"/>
        <v>9</v>
      </c>
      <c r="M399" s="187">
        <f t="shared" si="44"/>
        <v>9</v>
      </c>
      <c r="N399" s="187"/>
      <c r="O399" s="187">
        <f t="shared" si="45"/>
        <v>9</v>
      </c>
      <c r="P399" s="187">
        <f t="shared" si="46"/>
        <v>0</v>
      </c>
      <c r="Q399" s="187"/>
      <c r="R399" s="187">
        <f t="shared" si="47"/>
        <v>0</v>
      </c>
    </row>
    <row r="400" spans="2:18" ht="15.75">
      <c r="B400" s="19"/>
      <c r="C400" s="114" t="s">
        <v>156</v>
      </c>
      <c r="D400" s="115"/>
      <c r="E400" s="115"/>
      <c r="F400" s="116"/>
      <c r="G400" s="157" t="s">
        <v>71</v>
      </c>
      <c r="H400" s="242" t="s">
        <v>62</v>
      </c>
      <c r="I400" s="243"/>
      <c r="J400" s="187">
        <v>3</v>
      </c>
      <c r="K400" s="187"/>
      <c r="L400" s="187">
        <f t="shared" si="43"/>
        <v>3</v>
      </c>
      <c r="M400" s="187">
        <f t="shared" si="44"/>
        <v>3</v>
      </c>
      <c r="N400" s="187"/>
      <c r="O400" s="187">
        <f t="shared" si="45"/>
        <v>3</v>
      </c>
      <c r="P400" s="187">
        <f t="shared" si="46"/>
        <v>0</v>
      </c>
      <c r="Q400" s="187"/>
      <c r="R400" s="187">
        <f t="shared" si="47"/>
        <v>0</v>
      </c>
    </row>
    <row r="401" spans="2:18" ht="15.75">
      <c r="B401" s="157"/>
      <c r="C401" s="114" t="s">
        <v>155</v>
      </c>
      <c r="D401" s="115"/>
      <c r="E401" s="115"/>
      <c r="F401" s="116"/>
      <c r="G401" s="157" t="s">
        <v>71</v>
      </c>
      <c r="H401" s="242" t="s">
        <v>62</v>
      </c>
      <c r="I401" s="243"/>
      <c r="J401" s="187">
        <v>6</v>
      </c>
      <c r="K401" s="187"/>
      <c r="L401" s="187">
        <f t="shared" si="43"/>
        <v>6</v>
      </c>
      <c r="M401" s="187">
        <f t="shared" si="44"/>
        <v>6</v>
      </c>
      <c r="N401" s="187"/>
      <c r="O401" s="187">
        <f t="shared" si="45"/>
        <v>6</v>
      </c>
      <c r="P401" s="187">
        <f t="shared" si="46"/>
        <v>0</v>
      </c>
      <c r="Q401" s="187"/>
      <c r="R401" s="187">
        <f t="shared" si="47"/>
        <v>0</v>
      </c>
    </row>
    <row r="402" spans="2:18" ht="60" customHeight="1">
      <c r="B402" s="19" t="s">
        <v>75</v>
      </c>
      <c r="C402" s="197" t="s">
        <v>330</v>
      </c>
      <c r="D402" s="198"/>
      <c r="E402" s="198"/>
      <c r="F402" s="199"/>
      <c r="G402" s="157" t="s">
        <v>71</v>
      </c>
      <c r="H402" s="137" t="s">
        <v>62</v>
      </c>
      <c r="I402" s="141"/>
      <c r="J402" s="187">
        <v>22</v>
      </c>
      <c r="K402" s="187"/>
      <c r="L402" s="187">
        <f t="shared" si="43"/>
        <v>22</v>
      </c>
      <c r="M402" s="187">
        <f t="shared" si="44"/>
        <v>22</v>
      </c>
      <c r="N402" s="187"/>
      <c r="O402" s="187">
        <f t="shared" si="45"/>
        <v>22</v>
      </c>
      <c r="P402" s="187">
        <f t="shared" si="46"/>
        <v>0</v>
      </c>
      <c r="Q402" s="187"/>
      <c r="R402" s="187">
        <f t="shared" si="47"/>
        <v>0</v>
      </c>
    </row>
    <row r="403" spans="2:18" ht="15.75">
      <c r="B403" s="19"/>
      <c r="C403" s="114" t="s">
        <v>156</v>
      </c>
      <c r="D403" s="115"/>
      <c r="E403" s="115"/>
      <c r="F403" s="116"/>
      <c r="G403" s="157" t="s">
        <v>71</v>
      </c>
      <c r="H403" s="137" t="s">
        <v>62</v>
      </c>
      <c r="I403" s="141"/>
      <c r="J403" s="187">
        <v>0</v>
      </c>
      <c r="K403" s="187"/>
      <c r="L403" s="187">
        <f t="shared" si="43"/>
        <v>0</v>
      </c>
      <c r="M403" s="187">
        <f t="shared" si="44"/>
        <v>0</v>
      </c>
      <c r="N403" s="187"/>
      <c r="O403" s="187">
        <f t="shared" si="45"/>
        <v>0</v>
      </c>
      <c r="P403" s="187">
        <f t="shared" si="46"/>
        <v>0</v>
      </c>
      <c r="Q403" s="187"/>
      <c r="R403" s="187">
        <f t="shared" si="47"/>
        <v>0</v>
      </c>
    </row>
    <row r="404" spans="2:18" ht="15.75">
      <c r="B404" s="19"/>
      <c r="C404" s="114" t="s">
        <v>155</v>
      </c>
      <c r="D404" s="115"/>
      <c r="E404" s="115"/>
      <c r="F404" s="116"/>
      <c r="G404" s="157" t="s">
        <v>71</v>
      </c>
      <c r="H404" s="137" t="s">
        <v>62</v>
      </c>
      <c r="I404" s="141"/>
      <c r="J404" s="187">
        <v>22</v>
      </c>
      <c r="K404" s="187"/>
      <c r="L404" s="187">
        <f t="shared" si="43"/>
        <v>22</v>
      </c>
      <c r="M404" s="187">
        <f t="shared" si="44"/>
        <v>22</v>
      </c>
      <c r="N404" s="187"/>
      <c r="O404" s="187">
        <f t="shared" si="45"/>
        <v>22</v>
      </c>
      <c r="P404" s="187">
        <f t="shared" si="46"/>
        <v>0</v>
      </c>
      <c r="Q404" s="187"/>
      <c r="R404" s="187">
        <f t="shared" si="47"/>
        <v>0</v>
      </c>
    </row>
    <row r="405" spans="2:18" ht="49.5" customHeight="1">
      <c r="B405" s="19" t="s">
        <v>76</v>
      </c>
      <c r="C405" s="197" t="s">
        <v>331</v>
      </c>
      <c r="D405" s="198"/>
      <c r="E405" s="198"/>
      <c r="F405" s="199"/>
      <c r="G405" s="157" t="s">
        <v>71</v>
      </c>
      <c r="H405" s="137" t="s">
        <v>62</v>
      </c>
      <c r="I405" s="141"/>
      <c r="J405" s="187">
        <v>18</v>
      </c>
      <c r="K405" s="187"/>
      <c r="L405" s="187">
        <f t="shared" si="43"/>
        <v>18</v>
      </c>
      <c r="M405" s="187">
        <f t="shared" si="44"/>
        <v>18</v>
      </c>
      <c r="N405" s="187"/>
      <c r="O405" s="187">
        <f t="shared" si="45"/>
        <v>18</v>
      </c>
      <c r="P405" s="187">
        <f t="shared" si="46"/>
        <v>0</v>
      </c>
      <c r="Q405" s="187"/>
      <c r="R405" s="187">
        <f t="shared" si="47"/>
        <v>0</v>
      </c>
    </row>
    <row r="406" spans="2:18" ht="15.75">
      <c r="B406" s="312"/>
      <c r="C406" s="114" t="s">
        <v>156</v>
      </c>
      <c r="D406" s="115"/>
      <c r="E406" s="115"/>
      <c r="F406" s="116"/>
      <c r="G406" s="157" t="s">
        <v>71</v>
      </c>
      <c r="H406" s="137" t="s">
        <v>62</v>
      </c>
      <c r="I406" s="141"/>
      <c r="J406" s="187">
        <v>0</v>
      </c>
      <c r="K406" s="187"/>
      <c r="L406" s="187">
        <f t="shared" si="43"/>
        <v>0</v>
      </c>
      <c r="M406" s="187">
        <f t="shared" si="44"/>
        <v>0</v>
      </c>
      <c r="N406" s="187"/>
      <c r="O406" s="187">
        <f t="shared" si="45"/>
        <v>0</v>
      </c>
      <c r="P406" s="187">
        <f t="shared" si="46"/>
        <v>0</v>
      </c>
      <c r="Q406" s="187"/>
      <c r="R406" s="187">
        <f t="shared" si="47"/>
        <v>0</v>
      </c>
    </row>
    <row r="407" spans="2:18" ht="15.75">
      <c r="B407" s="312"/>
      <c r="C407" s="114" t="s">
        <v>155</v>
      </c>
      <c r="D407" s="115"/>
      <c r="E407" s="115"/>
      <c r="F407" s="116"/>
      <c r="G407" s="157" t="s">
        <v>71</v>
      </c>
      <c r="H407" s="137" t="s">
        <v>62</v>
      </c>
      <c r="I407" s="141"/>
      <c r="J407" s="187">
        <v>18</v>
      </c>
      <c r="K407" s="187"/>
      <c r="L407" s="187">
        <f t="shared" si="43"/>
        <v>18</v>
      </c>
      <c r="M407" s="187">
        <f t="shared" si="44"/>
        <v>18</v>
      </c>
      <c r="N407" s="187"/>
      <c r="O407" s="187">
        <f t="shared" si="45"/>
        <v>18</v>
      </c>
      <c r="P407" s="187">
        <f t="shared" si="46"/>
        <v>0</v>
      </c>
      <c r="Q407" s="187"/>
      <c r="R407" s="187">
        <f t="shared" si="47"/>
        <v>0</v>
      </c>
    </row>
    <row r="408" spans="2:18" ht="15.75">
      <c r="B408" s="296" t="s">
        <v>55</v>
      </c>
      <c r="C408" s="297"/>
      <c r="D408" s="297"/>
      <c r="E408" s="297"/>
      <c r="F408" s="297"/>
      <c r="G408" s="297"/>
      <c r="H408" s="297"/>
      <c r="I408" s="297"/>
      <c r="J408" s="297"/>
      <c r="K408" s="297"/>
      <c r="L408" s="297"/>
      <c r="M408" s="297"/>
      <c r="N408" s="297"/>
      <c r="O408" s="297"/>
      <c r="P408" s="297"/>
      <c r="Q408" s="297"/>
      <c r="R408" s="298"/>
    </row>
    <row r="409" spans="2:18" ht="15.75">
      <c r="B409" s="185" t="s">
        <v>18</v>
      </c>
      <c r="C409" s="162" t="s">
        <v>320</v>
      </c>
      <c r="D409" s="162"/>
      <c r="E409" s="162"/>
      <c r="F409" s="162"/>
      <c r="G409" s="176"/>
      <c r="H409" s="183"/>
      <c r="I409" s="183"/>
      <c r="J409" s="275"/>
      <c r="K409" s="275"/>
      <c r="L409" s="275"/>
      <c r="M409" s="200"/>
      <c r="N409" s="200"/>
      <c r="O409" s="200"/>
      <c r="P409" s="200"/>
      <c r="Q409" s="200"/>
      <c r="R409" s="200"/>
    </row>
    <row r="410" spans="2:18" ht="48.75" customHeight="1">
      <c r="B410" s="19" t="s">
        <v>20</v>
      </c>
      <c r="C410" s="322" t="s">
        <v>332</v>
      </c>
      <c r="D410" s="323"/>
      <c r="E410" s="323"/>
      <c r="F410" s="324"/>
      <c r="G410" s="157" t="s">
        <v>74</v>
      </c>
      <c r="H410" s="242" t="s">
        <v>333</v>
      </c>
      <c r="I410" s="243"/>
      <c r="J410" s="200">
        <v>10408.16</v>
      </c>
      <c r="K410" s="200"/>
      <c r="L410" s="200">
        <f>J410</f>
        <v>10408.16</v>
      </c>
      <c r="M410" s="200">
        <f>J410</f>
        <v>10408.16</v>
      </c>
      <c r="N410" s="200"/>
      <c r="O410" s="200">
        <f>M410</f>
        <v>10408.16</v>
      </c>
      <c r="P410" s="200">
        <f>M410-J410</f>
        <v>0</v>
      </c>
      <c r="Q410" s="200"/>
      <c r="R410" s="200">
        <f>P410</f>
        <v>0</v>
      </c>
    </row>
    <row r="411" spans="2:18" ht="15.75">
      <c r="B411" s="327"/>
      <c r="C411" s="114" t="s">
        <v>156</v>
      </c>
      <c r="D411" s="115"/>
      <c r="E411" s="115"/>
      <c r="F411" s="116"/>
      <c r="G411" s="157" t="s">
        <v>74</v>
      </c>
      <c r="H411" s="242" t="s">
        <v>333</v>
      </c>
      <c r="I411" s="243"/>
      <c r="J411" s="200">
        <v>14038.67</v>
      </c>
      <c r="K411" s="200"/>
      <c r="L411" s="200">
        <f aca="true" t="shared" si="48" ref="L411:L421">J411</f>
        <v>14038.67</v>
      </c>
      <c r="M411" s="200">
        <f aca="true" t="shared" si="49" ref="M411:M421">J411</f>
        <v>14038.67</v>
      </c>
      <c r="N411" s="200"/>
      <c r="O411" s="200">
        <f aca="true" t="shared" si="50" ref="O411:O421">M411</f>
        <v>14038.67</v>
      </c>
      <c r="P411" s="200">
        <f aca="true" t="shared" si="51" ref="P411:P421">M411-J411</f>
        <v>0</v>
      </c>
      <c r="Q411" s="200"/>
      <c r="R411" s="200">
        <f aca="true" t="shared" si="52" ref="R411:R421">P411</f>
        <v>0</v>
      </c>
    </row>
    <row r="412" spans="2:18" ht="15.75">
      <c r="B412" s="327"/>
      <c r="C412" s="114" t="s">
        <v>155</v>
      </c>
      <c r="D412" s="115"/>
      <c r="E412" s="115"/>
      <c r="F412" s="116"/>
      <c r="G412" s="157" t="s">
        <v>74</v>
      </c>
      <c r="H412" s="242" t="s">
        <v>333</v>
      </c>
      <c r="I412" s="243"/>
      <c r="J412" s="200">
        <v>10171.39</v>
      </c>
      <c r="K412" s="200"/>
      <c r="L412" s="200">
        <f t="shared" si="48"/>
        <v>10171.39</v>
      </c>
      <c r="M412" s="200">
        <f t="shared" si="49"/>
        <v>10171.39</v>
      </c>
      <c r="N412" s="200"/>
      <c r="O412" s="200">
        <f t="shared" si="50"/>
        <v>10171.39</v>
      </c>
      <c r="P412" s="200">
        <f t="shared" si="51"/>
        <v>0</v>
      </c>
      <c r="Q412" s="200"/>
      <c r="R412" s="200">
        <f t="shared" si="52"/>
        <v>0</v>
      </c>
    </row>
    <row r="413" spans="2:18" ht="57" customHeight="1">
      <c r="B413" s="19" t="s">
        <v>65</v>
      </c>
      <c r="C413" s="322" t="s">
        <v>334</v>
      </c>
      <c r="D413" s="323"/>
      <c r="E413" s="323"/>
      <c r="F413" s="324"/>
      <c r="G413" s="157" t="s">
        <v>74</v>
      </c>
      <c r="H413" s="137" t="s">
        <v>333</v>
      </c>
      <c r="I413" s="141"/>
      <c r="J413" s="200">
        <v>17380.44</v>
      </c>
      <c r="K413" s="200"/>
      <c r="L413" s="200">
        <f t="shared" si="48"/>
        <v>17380.44</v>
      </c>
      <c r="M413" s="200">
        <f t="shared" si="49"/>
        <v>17380.44</v>
      </c>
      <c r="N413" s="200"/>
      <c r="O413" s="200">
        <f t="shared" si="50"/>
        <v>17380.44</v>
      </c>
      <c r="P413" s="200">
        <f t="shared" si="51"/>
        <v>0</v>
      </c>
      <c r="Q413" s="200"/>
      <c r="R413" s="200">
        <f t="shared" si="52"/>
        <v>0</v>
      </c>
    </row>
    <row r="414" spans="2:18" ht="15.75">
      <c r="B414" s="19"/>
      <c r="C414" s="114" t="s">
        <v>156</v>
      </c>
      <c r="D414" s="115"/>
      <c r="E414" s="115"/>
      <c r="F414" s="116"/>
      <c r="G414" s="157" t="s">
        <v>74</v>
      </c>
      <c r="H414" s="137" t="s">
        <v>333</v>
      </c>
      <c r="I414" s="141"/>
      <c r="J414" s="200">
        <v>14038.67</v>
      </c>
      <c r="K414" s="200"/>
      <c r="L414" s="200">
        <f t="shared" si="48"/>
        <v>14038.67</v>
      </c>
      <c r="M414" s="200">
        <f t="shared" si="49"/>
        <v>14038.67</v>
      </c>
      <c r="N414" s="200"/>
      <c r="O414" s="200">
        <f t="shared" si="50"/>
        <v>14038.67</v>
      </c>
      <c r="P414" s="200">
        <f t="shared" si="51"/>
        <v>0</v>
      </c>
      <c r="Q414" s="200"/>
      <c r="R414" s="200">
        <f t="shared" si="52"/>
        <v>0</v>
      </c>
    </row>
    <row r="415" spans="2:18" ht="15.75">
      <c r="B415" s="19"/>
      <c r="C415" s="114" t="s">
        <v>155</v>
      </c>
      <c r="D415" s="115"/>
      <c r="E415" s="115"/>
      <c r="F415" s="116"/>
      <c r="G415" s="157" t="s">
        <v>74</v>
      </c>
      <c r="H415" s="137" t="s">
        <v>333</v>
      </c>
      <c r="I415" s="141"/>
      <c r="J415" s="200">
        <v>19051.33</v>
      </c>
      <c r="K415" s="200"/>
      <c r="L415" s="200">
        <f t="shared" si="48"/>
        <v>19051.33</v>
      </c>
      <c r="M415" s="200">
        <f t="shared" si="49"/>
        <v>19051.33</v>
      </c>
      <c r="N415" s="200"/>
      <c r="O415" s="200">
        <f t="shared" si="50"/>
        <v>19051.33</v>
      </c>
      <c r="P415" s="200">
        <f t="shared" si="51"/>
        <v>0</v>
      </c>
      <c r="Q415" s="200"/>
      <c r="R415" s="200">
        <f t="shared" si="52"/>
        <v>0</v>
      </c>
    </row>
    <row r="416" spans="2:18" ht="46.5" customHeight="1">
      <c r="B416" s="19" t="s">
        <v>78</v>
      </c>
      <c r="C416" s="322" t="s">
        <v>335</v>
      </c>
      <c r="D416" s="323"/>
      <c r="E416" s="323"/>
      <c r="F416" s="324"/>
      <c r="G416" s="157" t="s">
        <v>74</v>
      </c>
      <c r="H416" s="137" t="s">
        <v>333</v>
      </c>
      <c r="I416" s="141"/>
      <c r="J416" s="200">
        <v>10262.68</v>
      </c>
      <c r="K416" s="200"/>
      <c r="L416" s="200">
        <f t="shared" si="48"/>
        <v>10262.68</v>
      </c>
      <c r="M416" s="200">
        <f t="shared" si="49"/>
        <v>10262.68</v>
      </c>
      <c r="N416" s="200"/>
      <c r="O416" s="200">
        <f t="shared" si="50"/>
        <v>10262.68</v>
      </c>
      <c r="P416" s="200">
        <f t="shared" si="51"/>
        <v>0</v>
      </c>
      <c r="Q416" s="200"/>
      <c r="R416" s="200">
        <f t="shared" si="52"/>
        <v>0</v>
      </c>
    </row>
    <row r="417" spans="2:18" ht="15.75">
      <c r="B417" s="19"/>
      <c r="C417" s="114" t="s">
        <v>156</v>
      </c>
      <c r="D417" s="115"/>
      <c r="E417" s="115"/>
      <c r="F417" s="116"/>
      <c r="G417" s="157" t="s">
        <v>74</v>
      </c>
      <c r="H417" s="137" t="s">
        <v>333</v>
      </c>
      <c r="I417" s="141"/>
      <c r="J417" s="200">
        <v>0</v>
      </c>
      <c r="K417" s="200"/>
      <c r="L417" s="200">
        <f t="shared" si="48"/>
        <v>0</v>
      </c>
      <c r="M417" s="200">
        <f t="shared" si="49"/>
        <v>0</v>
      </c>
      <c r="N417" s="200"/>
      <c r="O417" s="200">
        <f t="shared" si="50"/>
        <v>0</v>
      </c>
      <c r="P417" s="200">
        <f t="shared" si="51"/>
        <v>0</v>
      </c>
      <c r="Q417" s="200"/>
      <c r="R417" s="200">
        <f t="shared" si="52"/>
        <v>0</v>
      </c>
    </row>
    <row r="418" spans="2:18" ht="15.75">
      <c r="B418" s="19"/>
      <c r="C418" s="114" t="s">
        <v>155</v>
      </c>
      <c r="D418" s="115"/>
      <c r="E418" s="115"/>
      <c r="F418" s="116"/>
      <c r="G418" s="157" t="s">
        <v>74</v>
      </c>
      <c r="H418" s="137" t="s">
        <v>333</v>
      </c>
      <c r="I418" s="141"/>
      <c r="J418" s="200">
        <v>10262.68</v>
      </c>
      <c r="K418" s="200"/>
      <c r="L418" s="200">
        <f t="shared" si="48"/>
        <v>10262.68</v>
      </c>
      <c r="M418" s="200">
        <f t="shared" si="49"/>
        <v>10262.68</v>
      </c>
      <c r="N418" s="200"/>
      <c r="O418" s="200">
        <f t="shared" si="50"/>
        <v>10262.68</v>
      </c>
      <c r="P418" s="200">
        <f t="shared" si="51"/>
        <v>0</v>
      </c>
      <c r="Q418" s="200"/>
      <c r="R418" s="200">
        <f t="shared" si="52"/>
        <v>0</v>
      </c>
    </row>
    <row r="419" spans="2:18" ht="45.75" customHeight="1">
      <c r="B419" s="19"/>
      <c r="C419" s="322" t="s">
        <v>336</v>
      </c>
      <c r="D419" s="323"/>
      <c r="E419" s="323"/>
      <c r="F419" s="324"/>
      <c r="G419" s="157" t="s">
        <v>74</v>
      </c>
      <c r="H419" s="137" t="s">
        <v>333</v>
      </c>
      <c r="I419" s="141"/>
      <c r="J419" s="200">
        <v>7099.83</v>
      </c>
      <c r="K419" s="200"/>
      <c r="L419" s="200">
        <f t="shared" si="48"/>
        <v>7099.83</v>
      </c>
      <c r="M419" s="200">
        <f t="shared" si="49"/>
        <v>7099.83</v>
      </c>
      <c r="N419" s="200"/>
      <c r="O419" s="200">
        <f t="shared" si="50"/>
        <v>7099.83</v>
      </c>
      <c r="P419" s="200">
        <f t="shared" si="51"/>
        <v>0</v>
      </c>
      <c r="Q419" s="200"/>
      <c r="R419" s="200">
        <f t="shared" si="52"/>
        <v>0</v>
      </c>
    </row>
    <row r="420" spans="2:18" ht="15.75">
      <c r="B420" s="19"/>
      <c r="C420" s="114" t="s">
        <v>156</v>
      </c>
      <c r="D420" s="115"/>
      <c r="E420" s="115"/>
      <c r="F420" s="116"/>
      <c r="G420" s="157" t="s">
        <v>74</v>
      </c>
      <c r="H420" s="137" t="s">
        <v>333</v>
      </c>
      <c r="I420" s="141"/>
      <c r="J420" s="200">
        <v>0</v>
      </c>
      <c r="K420" s="200"/>
      <c r="L420" s="200">
        <f t="shared" si="48"/>
        <v>0</v>
      </c>
      <c r="M420" s="200">
        <f t="shared" si="49"/>
        <v>0</v>
      </c>
      <c r="N420" s="200"/>
      <c r="O420" s="200">
        <f t="shared" si="50"/>
        <v>0</v>
      </c>
      <c r="P420" s="200">
        <f t="shared" si="51"/>
        <v>0</v>
      </c>
      <c r="Q420" s="200"/>
      <c r="R420" s="200">
        <f t="shared" si="52"/>
        <v>0</v>
      </c>
    </row>
    <row r="421" spans="2:18" ht="15.75">
      <c r="B421" s="19"/>
      <c r="C421" s="114" t="s">
        <v>155</v>
      </c>
      <c r="D421" s="115"/>
      <c r="E421" s="115"/>
      <c r="F421" s="116"/>
      <c r="G421" s="157" t="s">
        <v>74</v>
      </c>
      <c r="H421" s="137" t="s">
        <v>333</v>
      </c>
      <c r="I421" s="141"/>
      <c r="J421" s="200">
        <v>7099.83</v>
      </c>
      <c r="K421" s="200"/>
      <c r="L421" s="200">
        <f t="shared" si="48"/>
        <v>7099.83</v>
      </c>
      <c r="M421" s="200">
        <f t="shared" si="49"/>
        <v>7099.83</v>
      </c>
      <c r="N421" s="200"/>
      <c r="O421" s="200">
        <f t="shared" si="50"/>
        <v>7099.83</v>
      </c>
      <c r="P421" s="200">
        <f t="shared" si="51"/>
        <v>0</v>
      </c>
      <c r="Q421" s="200"/>
      <c r="R421" s="200">
        <f t="shared" si="52"/>
        <v>0</v>
      </c>
    </row>
    <row r="422" spans="2:18" ht="15.75">
      <c r="B422" s="296" t="s">
        <v>55</v>
      </c>
      <c r="C422" s="297"/>
      <c r="D422" s="297"/>
      <c r="E422" s="297"/>
      <c r="F422" s="297"/>
      <c r="G422" s="297"/>
      <c r="H422" s="297"/>
      <c r="I422" s="297"/>
      <c r="J422" s="297"/>
      <c r="K422" s="297"/>
      <c r="L422" s="297"/>
      <c r="M422" s="297"/>
      <c r="N422" s="297"/>
      <c r="O422" s="297"/>
      <c r="P422" s="297"/>
      <c r="Q422" s="297"/>
      <c r="R422" s="298"/>
    </row>
    <row r="423" spans="2:18" ht="15.75">
      <c r="B423" s="17" t="s">
        <v>32</v>
      </c>
      <c r="C423" s="162" t="s">
        <v>33</v>
      </c>
      <c r="D423" s="162"/>
      <c r="E423" s="162"/>
      <c r="F423" s="162"/>
      <c r="G423" s="328"/>
      <c r="H423" s="328"/>
      <c r="I423" s="328"/>
      <c r="J423" s="328"/>
      <c r="K423" s="328"/>
      <c r="L423" s="328"/>
      <c r="M423" s="328"/>
      <c r="N423" s="328"/>
      <c r="O423" s="328"/>
      <c r="P423" s="328"/>
      <c r="Q423" s="328"/>
      <c r="R423" s="328"/>
    </row>
    <row r="424" spans="2:18" ht="15.75">
      <c r="B424" s="327" t="s">
        <v>35</v>
      </c>
      <c r="C424" s="329" t="s">
        <v>337</v>
      </c>
      <c r="D424" s="330"/>
      <c r="E424" s="330"/>
      <c r="F424" s="331"/>
      <c r="G424" s="157" t="s">
        <v>34</v>
      </c>
      <c r="H424" s="137" t="s">
        <v>333</v>
      </c>
      <c r="I424" s="141"/>
      <c r="J424" s="157">
        <v>100</v>
      </c>
      <c r="K424" s="157"/>
      <c r="L424" s="157">
        <v>100</v>
      </c>
      <c r="M424" s="157">
        <v>100</v>
      </c>
      <c r="N424" s="157"/>
      <c r="O424" s="157">
        <v>100</v>
      </c>
      <c r="P424" s="157" t="s">
        <v>10</v>
      </c>
      <c r="Q424" s="157" t="s">
        <v>10</v>
      </c>
      <c r="R424" s="157" t="s">
        <v>10</v>
      </c>
    </row>
    <row r="425" spans="2:18" ht="15.75">
      <c r="B425" s="296" t="s">
        <v>55</v>
      </c>
      <c r="C425" s="297"/>
      <c r="D425" s="297"/>
      <c r="E425" s="297"/>
      <c r="F425" s="297"/>
      <c r="G425" s="297"/>
      <c r="H425" s="297"/>
      <c r="I425" s="297"/>
      <c r="J425" s="297"/>
      <c r="K425" s="297"/>
      <c r="L425" s="297"/>
      <c r="M425" s="297"/>
      <c r="N425" s="297"/>
      <c r="O425" s="297"/>
      <c r="P425" s="297"/>
      <c r="Q425" s="297"/>
      <c r="R425" s="298"/>
    </row>
    <row r="426" spans="2:13" ht="16.5">
      <c r="B426" s="332" t="s">
        <v>56</v>
      </c>
      <c r="C426" s="333"/>
      <c r="D426" s="334"/>
      <c r="E426" s="334"/>
      <c r="F426" s="334"/>
      <c r="G426" s="334"/>
      <c r="H426" s="334"/>
      <c r="I426" s="334"/>
      <c r="J426" s="334"/>
      <c r="K426" s="334"/>
      <c r="L426" s="334"/>
      <c r="M426" s="335"/>
    </row>
    <row r="427" spans="2:13" ht="16.5">
      <c r="B427" s="33"/>
      <c r="C427" s="33"/>
      <c r="D427" s="33"/>
      <c r="E427" s="33"/>
      <c r="F427" s="33"/>
      <c r="G427" s="33"/>
      <c r="H427" s="33"/>
      <c r="I427" s="33"/>
      <c r="J427" s="33"/>
      <c r="K427" s="33"/>
      <c r="L427" s="33"/>
      <c r="M427" s="335"/>
    </row>
    <row r="428" ht="15.75">
      <c r="B428" s="3" t="s">
        <v>57</v>
      </c>
    </row>
    <row r="429" ht="15.75">
      <c r="B429" s="3" t="s">
        <v>58</v>
      </c>
    </row>
    <row r="430" spans="2:13" ht="15.75">
      <c r="B430" s="3" t="s">
        <v>27</v>
      </c>
      <c r="C430" s="3"/>
      <c r="D430" s="3"/>
      <c r="E430" s="3"/>
      <c r="F430" s="3"/>
      <c r="G430" s="3"/>
      <c r="H430" s="3"/>
      <c r="I430" s="3"/>
      <c r="J430" s="3"/>
      <c r="K430" s="3"/>
      <c r="L430" s="3"/>
      <c r="M430" s="3"/>
    </row>
    <row r="431" spans="2:13" ht="15.75">
      <c r="B431" s="52" t="s">
        <v>22</v>
      </c>
      <c r="C431" s="52"/>
      <c r="D431" s="52"/>
      <c r="E431" s="52"/>
      <c r="F431" s="52"/>
      <c r="G431" s="3"/>
      <c r="H431" s="3"/>
      <c r="I431" s="3"/>
      <c r="J431" s="3"/>
      <c r="K431" s="3"/>
      <c r="L431" s="3"/>
      <c r="M431" s="3"/>
    </row>
    <row r="432" spans="2:13" ht="15.75">
      <c r="B432" s="336" t="s">
        <v>23</v>
      </c>
      <c r="C432" s="336"/>
      <c r="D432" s="336"/>
      <c r="E432" s="337"/>
      <c r="F432" s="337"/>
      <c r="G432" s="338" t="s">
        <v>24</v>
      </c>
      <c r="H432" s="338"/>
      <c r="I432" s="3"/>
      <c r="J432" s="3"/>
      <c r="K432" s="3"/>
      <c r="L432" s="339" t="s">
        <v>289</v>
      </c>
      <c r="M432" s="339"/>
    </row>
    <row r="433" spans="2:13" ht="15.75">
      <c r="B433" s="3"/>
      <c r="C433" s="3"/>
      <c r="D433" s="3"/>
      <c r="E433" s="3"/>
      <c r="F433" s="3"/>
      <c r="G433" s="340" t="s">
        <v>25</v>
      </c>
      <c r="H433" s="340"/>
      <c r="I433" s="3"/>
      <c r="J433" s="3"/>
      <c r="K433" s="3"/>
      <c r="L433" s="341" t="s">
        <v>59</v>
      </c>
      <c r="M433" s="341"/>
    </row>
    <row r="434" spans="2:13" ht="15.75">
      <c r="B434" s="3"/>
      <c r="C434" s="3"/>
      <c r="D434" s="3"/>
      <c r="E434" s="3"/>
      <c r="F434" s="3"/>
      <c r="G434" s="3"/>
      <c r="H434" s="3"/>
      <c r="I434" s="3"/>
      <c r="J434" s="3"/>
      <c r="K434" s="3"/>
      <c r="L434" s="3"/>
      <c r="M434" s="3"/>
    </row>
    <row r="435" spans="2:13" ht="15.75">
      <c r="B435" s="3" t="s">
        <v>26</v>
      </c>
      <c r="C435" s="3"/>
      <c r="D435" s="3"/>
      <c r="E435" s="3"/>
      <c r="F435" s="3"/>
      <c r="G435" s="342"/>
      <c r="H435" s="342"/>
      <c r="I435" s="3"/>
      <c r="J435" s="3"/>
      <c r="K435" s="3"/>
      <c r="L435" s="84"/>
      <c r="M435" s="84"/>
    </row>
    <row r="436" spans="2:13" ht="15.75">
      <c r="B436" s="3" t="s">
        <v>22</v>
      </c>
      <c r="C436" s="3"/>
      <c r="D436" s="3"/>
      <c r="E436" s="3"/>
      <c r="F436" s="3"/>
      <c r="G436" s="84"/>
      <c r="H436" s="84"/>
      <c r="I436" s="3"/>
      <c r="J436" s="3"/>
      <c r="K436" s="3"/>
      <c r="L436" s="341"/>
      <c r="M436" s="341"/>
    </row>
    <row r="437" spans="2:13" ht="15.75">
      <c r="B437" s="3" t="s">
        <v>23</v>
      </c>
      <c r="C437" s="3"/>
      <c r="D437" s="3"/>
      <c r="E437" s="3"/>
      <c r="F437" s="3"/>
      <c r="G437" s="340" t="s">
        <v>24</v>
      </c>
      <c r="H437" s="340"/>
      <c r="I437" s="3"/>
      <c r="J437" s="3"/>
      <c r="K437" s="3"/>
      <c r="L437" s="343" t="s">
        <v>290</v>
      </c>
      <c r="M437" s="343"/>
    </row>
    <row r="438" spans="2:13" ht="15.75">
      <c r="B438" s="3"/>
      <c r="C438" s="3"/>
      <c r="D438" s="3"/>
      <c r="E438" s="3"/>
      <c r="F438" s="3"/>
      <c r="G438" s="340" t="s">
        <v>25</v>
      </c>
      <c r="H438" s="340"/>
      <c r="I438" s="3"/>
      <c r="J438" s="3"/>
      <c r="K438" s="3"/>
      <c r="L438" s="3" t="s">
        <v>59</v>
      </c>
      <c r="M438" s="3"/>
    </row>
  </sheetData>
  <sheetProtection selectLockedCells="1" selectUnlockedCells="1"/>
  <mergeCells count="796">
    <mergeCell ref="B425:R425"/>
    <mergeCell ref="C424:F424"/>
    <mergeCell ref="H424:I424"/>
    <mergeCell ref="C420:F420"/>
    <mergeCell ref="C421:F421"/>
    <mergeCell ref="H420:I420"/>
    <mergeCell ref="H421:I421"/>
    <mergeCell ref="B422:R422"/>
    <mergeCell ref="C423:F423"/>
    <mergeCell ref="C418:F418"/>
    <mergeCell ref="H416:I416"/>
    <mergeCell ref="H417:I417"/>
    <mergeCell ref="H418:I418"/>
    <mergeCell ref="C419:F419"/>
    <mergeCell ref="H419:I419"/>
    <mergeCell ref="C414:F414"/>
    <mergeCell ref="C415:F415"/>
    <mergeCell ref="H414:I414"/>
    <mergeCell ref="H415:I415"/>
    <mergeCell ref="C416:F416"/>
    <mergeCell ref="C417:F417"/>
    <mergeCell ref="C411:F411"/>
    <mergeCell ref="C412:F412"/>
    <mergeCell ref="H411:I411"/>
    <mergeCell ref="H412:I412"/>
    <mergeCell ref="C413:F413"/>
    <mergeCell ref="H413:I413"/>
    <mergeCell ref="C409:F409"/>
    <mergeCell ref="H409:I409"/>
    <mergeCell ref="J409:L409"/>
    <mergeCell ref="B408:R408"/>
    <mergeCell ref="C410:F410"/>
    <mergeCell ref="H410:I410"/>
    <mergeCell ref="C405:F405"/>
    <mergeCell ref="C406:F406"/>
    <mergeCell ref="C407:F407"/>
    <mergeCell ref="H405:I405"/>
    <mergeCell ref="H406:I406"/>
    <mergeCell ref="H407:I407"/>
    <mergeCell ref="C402:F402"/>
    <mergeCell ref="H402:I402"/>
    <mergeCell ref="C403:F403"/>
    <mergeCell ref="C404:F404"/>
    <mergeCell ref="H403:I403"/>
    <mergeCell ref="H404:I404"/>
    <mergeCell ref="C399:F399"/>
    <mergeCell ref="C400:F400"/>
    <mergeCell ref="C401:F401"/>
    <mergeCell ref="H399:I399"/>
    <mergeCell ref="H400:I400"/>
    <mergeCell ref="H401:I401"/>
    <mergeCell ref="B394:R394"/>
    <mergeCell ref="C395:F395"/>
    <mergeCell ref="C396:F396"/>
    <mergeCell ref="C397:F397"/>
    <mergeCell ref="C398:F398"/>
    <mergeCell ref="H396:I396"/>
    <mergeCell ref="H397:I397"/>
    <mergeCell ref="H398:I398"/>
    <mergeCell ref="C391:F391"/>
    <mergeCell ref="C392:F392"/>
    <mergeCell ref="C393:F393"/>
    <mergeCell ref="H391:I391"/>
    <mergeCell ref="H392:I392"/>
    <mergeCell ref="H393:I393"/>
    <mergeCell ref="C388:F388"/>
    <mergeCell ref="C389:F389"/>
    <mergeCell ref="C390:F390"/>
    <mergeCell ref="H388:I388"/>
    <mergeCell ref="H389:I389"/>
    <mergeCell ref="H390:I390"/>
    <mergeCell ref="H385:I385"/>
    <mergeCell ref="C385:F385"/>
    <mergeCell ref="C386:F386"/>
    <mergeCell ref="C387:F387"/>
    <mergeCell ref="H386:I386"/>
    <mergeCell ref="H387:I387"/>
    <mergeCell ref="C381:F381"/>
    <mergeCell ref="H381:I381"/>
    <mergeCell ref="C382:F382"/>
    <mergeCell ref="C383:F383"/>
    <mergeCell ref="C384:F384"/>
    <mergeCell ref="H382:I382"/>
    <mergeCell ref="H383:I383"/>
    <mergeCell ref="H384:I384"/>
    <mergeCell ref="B379:R379"/>
    <mergeCell ref="C380:F380"/>
    <mergeCell ref="H380:I380"/>
    <mergeCell ref="J380:L380"/>
    <mergeCell ref="M380:O380"/>
    <mergeCell ref="P380:R380"/>
    <mergeCell ref="C375:F375"/>
    <mergeCell ref="H375:I375"/>
    <mergeCell ref="C376:F376"/>
    <mergeCell ref="C377:F377"/>
    <mergeCell ref="H376:I376"/>
    <mergeCell ref="H377:I377"/>
    <mergeCell ref="H371:I371"/>
    <mergeCell ref="H372:I372"/>
    <mergeCell ref="C371:F371"/>
    <mergeCell ref="C372:F372"/>
    <mergeCell ref="C374:F374"/>
    <mergeCell ref="B373:R373"/>
    <mergeCell ref="C369:F369"/>
    <mergeCell ref="H369:I369"/>
    <mergeCell ref="J369:L369"/>
    <mergeCell ref="B368:R368"/>
    <mergeCell ref="C370:F370"/>
    <mergeCell ref="H370:I370"/>
    <mergeCell ref="B363:R363"/>
    <mergeCell ref="C364:F364"/>
    <mergeCell ref="C367:F367"/>
    <mergeCell ref="H365:I365"/>
    <mergeCell ref="H366:I366"/>
    <mergeCell ref="H367:I367"/>
    <mergeCell ref="H359:I359"/>
    <mergeCell ref="C359:F359"/>
    <mergeCell ref="C361:F361"/>
    <mergeCell ref="C360:F360"/>
    <mergeCell ref="C365:F365"/>
    <mergeCell ref="C366:F366"/>
    <mergeCell ref="C362:F362"/>
    <mergeCell ref="H360:I360"/>
    <mergeCell ref="H361:I361"/>
    <mergeCell ref="H362:I362"/>
    <mergeCell ref="B357:R357"/>
    <mergeCell ref="C358:F358"/>
    <mergeCell ref="H358:I358"/>
    <mergeCell ref="J358:L358"/>
    <mergeCell ref="M358:O358"/>
    <mergeCell ref="P358:R358"/>
    <mergeCell ref="B356:R356"/>
    <mergeCell ref="H355:I355"/>
    <mergeCell ref="H344:I344"/>
    <mergeCell ref="H345:I345"/>
    <mergeCell ref="H346:I346"/>
    <mergeCell ref="H347:I347"/>
    <mergeCell ref="H348:I348"/>
    <mergeCell ref="H349:I349"/>
    <mergeCell ref="H350:I350"/>
    <mergeCell ref="H351:I351"/>
    <mergeCell ref="C350:F350"/>
    <mergeCell ref="C351:F351"/>
    <mergeCell ref="C352:F352"/>
    <mergeCell ref="B353:R353"/>
    <mergeCell ref="C354:F354"/>
    <mergeCell ref="C355:F355"/>
    <mergeCell ref="H352:I352"/>
    <mergeCell ref="C344:F344"/>
    <mergeCell ref="C345:F345"/>
    <mergeCell ref="C346:F346"/>
    <mergeCell ref="C347:F347"/>
    <mergeCell ref="C348:F348"/>
    <mergeCell ref="C349:F349"/>
    <mergeCell ref="H337:I337"/>
    <mergeCell ref="H338:I338"/>
    <mergeCell ref="C335:F335"/>
    <mergeCell ref="B330:R330"/>
    <mergeCell ref="C337:F337"/>
    <mergeCell ref="C338:F338"/>
    <mergeCell ref="C336:F336"/>
    <mergeCell ref="H335:I335"/>
    <mergeCell ref="H336:I336"/>
    <mergeCell ref="C331:F331"/>
    <mergeCell ref="C332:F332"/>
    <mergeCell ref="H332:I332"/>
    <mergeCell ref="C333:F333"/>
    <mergeCell ref="C334:F334"/>
    <mergeCell ref="H333:I333"/>
    <mergeCell ref="H334:I334"/>
    <mergeCell ref="C327:F327"/>
    <mergeCell ref="C328:F328"/>
    <mergeCell ref="C329:F329"/>
    <mergeCell ref="H327:I327"/>
    <mergeCell ref="H328:I328"/>
    <mergeCell ref="H329:I329"/>
    <mergeCell ref="C324:F324"/>
    <mergeCell ref="C325:F325"/>
    <mergeCell ref="C326:F326"/>
    <mergeCell ref="H322:I322"/>
    <mergeCell ref="H323:I323"/>
    <mergeCell ref="H324:I324"/>
    <mergeCell ref="H325:I325"/>
    <mergeCell ref="H326:I326"/>
    <mergeCell ref="C319:F319"/>
    <mergeCell ref="H319:I319"/>
    <mergeCell ref="C321:F321"/>
    <mergeCell ref="C322:F322"/>
    <mergeCell ref="C323:F323"/>
    <mergeCell ref="H321:I321"/>
    <mergeCell ref="B317:R317"/>
    <mergeCell ref="C318:F318"/>
    <mergeCell ref="H318:I318"/>
    <mergeCell ref="J318:L318"/>
    <mergeCell ref="M318:O318"/>
    <mergeCell ref="P318:R318"/>
    <mergeCell ref="H207:I207"/>
    <mergeCell ref="H160:I160"/>
    <mergeCell ref="H161:I161"/>
    <mergeCell ref="C159:R159"/>
    <mergeCell ref="C168:F168"/>
    <mergeCell ref="H168:I168"/>
    <mergeCell ref="C205:F205"/>
    <mergeCell ref="H205:I205"/>
    <mergeCell ref="H206:I206"/>
    <mergeCell ref="C206:F206"/>
    <mergeCell ref="C127:F127"/>
    <mergeCell ref="C128:F128"/>
    <mergeCell ref="H147:I147"/>
    <mergeCell ref="H163:I163"/>
    <mergeCell ref="J142:L142"/>
    <mergeCell ref="H124:I124"/>
    <mergeCell ref="H126:I126"/>
    <mergeCell ref="H125:I125"/>
    <mergeCell ref="H127:I127"/>
    <mergeCell ref="H128:I128"/>
    <mergeCell ref="C124:F124"/>
    <mergeCell ref="C126:F126"/>
    <mergeCell ref="C123:F123"/>
    <mergeCell ref="H121:I121"/>
    <mergeCell ref="H122:I122"/>
    <mergeCell ref="H123:I123"/>
    <mergeCell ref="C125:F125"/>
    <mergeCell ref="B283:R283"/>
    <mergeCell ref="C286:F286"/>
    <mergeCell ref="H286:I286"/>
    <mergeCell ref="C285:R285"/>
    <mergeCell ref="H108:I108"/>
    <mergeCell ref="C120:R120"/>
    <mergeCell ref="C119:Q119"/>
    <mergeCell ref="C121:F121"/>
    <mergeCell ref="C122:F122"/>
    <mergeCell ref="B276:R276"/>
    <mergeCell ref="C280:F280"/>
    <mergeCell ref="H280:I280"/>
    <mergeCell ref="C281:F281"/>
    <mergeCell ref="H281:I281"/>
    <mergeCell ref="C282:F282"/>
    <mergeCell ref="H282:I282"/>
    <mergeCell ref="C278:F278"/>
    <mergeCell ref="H278:I278"/>
    <mergeCell ref="C313:F313"/>
    <mergeCell ref="H313:I313"/>
    <mergeCell ref="B314:R314"/>
    <mergeCell ref="C316:F316"/>
    <mergeCell ref="H316:I316"/>
    <mergeCell ref="C315:F315"/>
    <mergeCell ref="H315:I315"/>
    <mergeCell ref="B279:R279"/>
    <mergeCell ref="H277:I277"/>
    <mergeCell ref="J277:L277"/>
    <mergeCell ref="M277:O277"/>
    <mergeCell ref="P277:R277"/>
    <mergeCell ref="C274:F274"/>
    <mergeCell ref="J274:L274"/>
    <mergeCell ref="M274:O274"/>
    <mergeCell ref="P274:R274"/>
    <mergeCell ref="C310:F310"/>
    <mergeCell ref="H310:I310"/>
    <mergeCell ref="B311:R311"/>
    <mergeCell ref="C312:F312"/>
    <mergeCell ref="H312:I312"/>
    <mergeCell ref="J312:L312"/>
    <mergeCell ref="M312:O312"/>
    <mergeCell ref="P312:R312"/>
    <mergeCell ref="B308:R308"/>
    <mergeCell ref="C309:F309"/>
    <mergeCell ref="H309:I309"/>
    <mergeCell ref="J309:L309"/>
    <mergeCell ref="M309:O309"/>
    <mergeCell ref="P309:R309"/>
    <mergeCell ref="C305:F305"/>
    <mergeCell ref="C306:F306"/>
    <mergeCell ref="C307:F307"/>
    <mergeCell ref="H305:I305"/>
    <mergeCell ref="H306:I306"/>
    <mergeCell ref="H307:I307"/>
    <mergeCell ref="H266:I266"/>
    <mergeCell ref="B267:R267"/>
    <mergeCell ref="B301:R301"/>
    <mergeCell ref="C303:F303"/>
    <mergeCell ref="C304:F304"/>
    <mergeCell ref="C302:R302"/>
    <mergeCell ref="H303:I303"/>
    <mergeCell ref="H304:I304"/>
    <mergeCell ref="B273:R273"/>
    <mergeCell ref="C277:F277"/>
    <mergeCell ref="H265:I265"/>
    <mergeCell ref="C270:R270"/>
    <mergeCell ref="H274:I274"/>
    <mergeCell ref="C275:F275"/>
    <mergeCell ref="H275:I275"/>
    <mergeCell ref="C271:F271"/>
    <mergeCell ref="H271:I271"/>
    <mergeCell ref="C272:F272"/>
    <mergeCell ref="H272:I272"/>
    <mergeCell ref="C266:F266"/>
    <mergeCell ref="C258:F258"/>
    <mergeCell ref="H258:I258"/>
    <mergeCell ref="C259:F259"/>
    <mergeCell ref="H259:I259"/>
    <mergeCell ref="C260:F260"/>
    <mergeCell ref="H260:I260"/>
    <mergeCell ref="C255:F255"/>
    <mergeCell ref="H255:I255"/>
    <mergeCell ref="C256:F256"/>
    <mergeCell ref="H256:I256"/>
    <mergeCell ref="C257:F257"/>
    <mergeCell ref="H257:I257"/>
    <mergeCell ref="B253:R253"/>
    <mergeCell ref="C254:F254"/>
    <mergeCell ref="H254:I254"/>
    <mergeCell ref="J254:L254"/>
    <mergeCell ref="M254:O254"/>
    <mergeCell ref="P254:R254"/>
    <mergeCell ref="C242:F242"/>
    <mergeCell ref="H242:I242"/>
    <mergeCell ref="C249:F249"/>
    <mergeCell ref="H252:I252"/>
    <mergeCell ref="C243:F243"/>
    <mergeCell ref="C244:F244"/>
    <mergeCell ref="H243:I243"/>
    <mergeCell ref="H244:I244"/>
    <mergeCell ref="H245:I245"/>
    <mergeCell ref="H246:I246"/>
    <mergeCell ref="M225:O225"/>
    <mergeCell ref="P225:R225"/>
    <mergeCell ref="C226:F226"/>
    <mergeCell ref="H226:I226"/>
    <mergeCell ref="C233:F233"/>
    <mergeCell ref="H233:I233"/>
    <mergeCell ref="H231:I231"/>
    <mergeCell ref="C229:F229"/>
    <mergeCell ref="C230:F230"/>
    <mergeCell ref="C231:F231"/>
    <mergeCell ref="C201:F201"/>
    <mergeCell ref="H201:I201"/>
    <mergeCell ref="C202:F202"/>
    <mergeCell ref="H202:I202"/>
    <mergeCell ref="C203:F203"/>
    <mergeCell ref="H203:I203"/>
    <mergeCell ref="C199:F199"/>
    <mergeCell ref="H199:I199"/>
    <mergeCell ref="C200:F200"/>
    <mergeCell ref="H200:I200"/>
    <mergeCell ref="C165:F165"/>
    <mergeCell ref="H169:I169"/>
    <mergeCell ref="B170:R170"/>
    <mergeCell ref="C166:F166"/>
    <mergeCell ref="C167:F167"/>
    <mergeCell ref="C194:F194"/>
    <mergeCell ref="H194:I194"/>
    <mergeCell ref="B195:R195"/>
    <mergeCell ref="C155:F155"/>
    <mergeCell ref="H155:I155"/>
    <mergeCell ref="C163:F163"/>
    <mergeCell ref="H166:I166"/>
    <mergeCell ref="C164:F164"/>
    <mergeCell ref="H167:I167"/>
    <mergeCell ref="C184:F184"/>
    <mergeCell ref="C193:F193"/>
    <mergeCell ref="H193:I193"/>
    <mergeCell ref="C157:F157"/>
    <mergeCell ref="H157:I157"/>
    <mergeCell ref="B158:R158"/>
    <mergeCell ref="H184:I184"/>
    <mergeCell ref="H164:I164"/>
    <mergeCell ref="C169:F169"/>
    <mergeCell ref="C178:F178"/>
    <mergeCell ref="C179:F179"/>
    <mergeCell ref="H174:I174"/>
    <mergeCell ref="C174:F174"/>
    <mergeCell ref="H175:I175"/>
    <mergeCell ref="C177:F177"/>
    <mergeCell ref="H181:I181"/>
    <mergeCell ref="C172:F172"/>
    <mergeCell ref="H172:I172"/>
    <mergeCell ref="C180:F180"/>
    <mergeCell ref="H180:I180"/>
    <mergeCell ref="J171:L171"/>
    <mergeCell ref="C181:F181"/>
    <mergeCell ref="H178:I178"/>
    <mergeCell ref="H162:I162"/>
    <mergeCell ref="C161:F161"/>
    <mergeCell ref="B182:R182"/>
    <mergeCell ref="C175:F175"/>
    <mergeCell ref="H176:I176"/>
    <mergeCell ref="C176:F176"/>
    <mergeCell ref="C171:F171"/>
    <mergeCell ref="C160:F160"/>
    <mergeCell ref="C162:F162"/>
    <mergeCell ref="H171:I171"/>
    <mergeCell ref="M171:O171"/>
    <mergeCell ref="P171:R171"/>
    <mergeCell ref="H185:I185"/>
    <mergeCell ref="H177:I177"/>
    <mergeCell ref="C173:F173"/>
    <mergeCell ref="H173:I173"/>
    <mergeCell ref="C183:F183"/>
    <mergeCell ref="C188:F188"/>
    <mergeCell ref="H188:I188"/>
    <mergeCell ref="H165:I165"/>
    <mergeCell ref="C185:F185"/>
    <mergeCell ref="C186:F186"/>
    <mergeCell ref="H186:I186"/>
    <mergeCell ref="C187:F187"/>
    <mergeCell ref="H187:I187"/>
    <mergeCell ref="H183:I183"/>
    <mergeCell ref="H179:I179"/>
    <mergeCell ref="P198:R198"/>
    <mergeCell ref="C144:F144"/>
    <mergeCell ref="H144:I144"/>
    <mergeCell ref="C151:F151"/>
    <mergeCell ref="C189:F189"/>
    <mergeCell ref="H189:I189"/>
    <mergeCell ref="C152:F152"/>
    <mergeCell ref="H152:I152"/>
    <mergeCell ref="C153:F153"/>
    <mergeCell ref="H153:I153"/>
    <mergeCell ref="H151:I151"/>
    <mergeCell ref="C143:F143"/>
    <mergeCell ref="H143:I143"/>
    <mergeCell ref="C146:F146"/>
    <mergeCell ref="H146:I146"/>
    <mergeCell ref="C148:F148"/>
    <mergeCell ref="H148:I148"/>
    <mergeCell ref="C142:F142"/>
    <mergeCell ref="M142:O142"/>
    <mergeCell ref="C149:F149"/>
    <mergeCell ref="H149:I149"/>
    <mergeCell ref="P142:R142"/>
    <mergeCell ref="C150:F150"/>
    <mergeCell ref="H150:I150"/>
    <mergeCell ref="H142:I142"/>
    <mergeCell ref="C145:F145"/>
    <mergeCell ref="H145:I145"/>
    <mergeCell ref="C147:F147"/>
    <mergeCell ref="C154:F154"/>
    <mergeCell ref="B141:R141"/>
    <mergeCell ref="C136:F136"/>
    <mergeCell ref="H136:I136"/>
    <mergeCell ref="B137:R137"/>
    <mergeCell ref="C138:F138"/>
    <mergeCell ref="H138:I138"/>
    <mergeCell ref="C140:F140"/>
    <mergeCell ref="H140:I140"/>
    <mergeCell ref="C134:F134"/>
    <mergeCell ref="H134:I134"/>
    <mergeCell ref="J134:L134"/>
    <mergeCell ref="M134:O134"/>
    <mergeCell ref="P134:R134"/>
    <mergeCell ref="C135:F135"/>
    <mergeCell ref="H135:I135"/>
    <mergeCell ref="H81:I81"/>
    <mergeCell ref="B92:R92"/>
    <mergeCell ref="H88:I88"/>
    <mergeCell ref="C90:F90"/>
    <mergeCell ref="C99:R99"/>
    <mergeCell ref="H89:I89"/>
    <mergeCell ref="H85:I85"/>
    <mergeCell ref="C85:F85"/>
    <mergeCell ref="B98:R98"/>
    <mergeCell ref="E38:R38"/>
    <mergeCell ref="E40:R40"/>
    <mergeCell ref="E39:R39"/>
    <mergeCell ref="J46:J47"/>
    <mergeCell ref="K46:K47"/>
    <mergeCell ref="P46:P47"/>
    <mergeCell ref="I45:K45"/>
    <mergeCell ref="L45:N45"/>
    <mergeCell ref="L46:L47"/>
    <mergeCell ref="M46:M47"/>
    <mergeCell ref="B45:B47"/>
    <mergeCell ref="C290:F290"/>
    <mergeCell ref="C88:F88"/>
    <mergeCell ref="C59:H59"/>
    <mergeCell ref="C63:H63"/>
    <mergeCell ref="C60:H60"/>
    <mergeCell ref="C64:H64"/>
    <mergeCell ref="C107:F107"/>
    <mergeCell ref="C102:F102"/>
    <mergeCell ref="H101:I101"/>
    <mergeCell ref="E37:R37"/>
    <mergeCell ref="C292:F292"/>
    <mergeCell ref="H292:I292"/>
    <mergeCell ref="J292:L292"/>
    <mergeCell ref="M292:O292"/>
    <mergeCell ref="P292:R292"/>
    <mergeCell ref="C61:H61"/>
    <mergeCell ref="C62:H62"/>
    <mergeCell ref="B39:D39"/>
    <mergeCell ref="B40:D40"/>
    <mergeCell ref="D18:R18"/>
    <mergeCell ref="D19:R19"/>
    <mergeCell ref="B21:C21"/>
    <mergeCell ref="B22:C22"/>
    <mergeCell ref="D22:R22"/>
    <mergeCell ref="G438:H438"/>
    <mergeCell ref="B96:R96"/>
    <mergeCell ref="G437:H437"/>
    <mergeCell ref="J88:L88"/>
    <mergeCell ref="M88:O88"/>
    <mergeCell ref="C71:F72"/>
    <mergeCell ref="G71:G72"/>
    <mergeCell ref="H71:I72"/>
    <mergeCell ref="C58:H58"/>
    <mergeCell ref="H290:I290"/>
    <mergeCell ref="C86:F86"/>
    <mergeCell ref="H86:I86"/>
    <mergeCell ref="H102:I102"/>
    <mergeCell ref="C101:F101"/>
    <mergeCell ref="B129:R129"/>
    <mergeCell ref="I10:R10"/>
    <mergeCell ref="H295:I295"/>
    <mergeCell ref="J295:L295"/>
    <mergeCell ref="M295:O295"/>
    <mergeCell ref="P295:R295"/>
    <mergeCell ref="C95:F95"/>
    <mergeCell ref="C94:F94"/>
    <mergeCell ref="Q46:Q47"/>
    <mergeCell ref="C293:F293"/>
    <mergeCell ref="C295:F295"/>
    <mergeCell ref="B432:D432"/>
    <mergeCell ref="G432:H432"/>
    <mergeCell ref="P71:R71"/>
    <mergeCell ref="C81:F81"/>
    <mergeCell ref="C73:F73"/>
    <mergeCell ref="H73:I73"/>
    <mergeCell ref="C89:F89"/>
    <mergeCell ref="B291:R291"/>
    <mergeCell ref="B71:B72"/>
    <mergeCell ref="P81:R81"/>
    <mergeCell ref="G433:H433"/>
    <mergeCell ref="H93:I93"/>
    <mergeCell ref="H95:I95"/>
    <mergeCell ref="C91:F91"/>
    <mergeCell ref="H91:I91"/>
    <mergeCell ref="C93:F93"/>
    <mergeCell ref="C296:F296"/>
    <mergeCell ref="H296:I296"/>
    <mergeCell ref="M71:O71"/>
    <mergeCell ref="J81:L81"/>
    <mergeCell ref="M81:O81"/>
    <mergeCell ref="O54:Q54"/>
    <mergeCell ref="J55:J56"/>
    <mergeCell ref="H78:I78"/>
    <mergeCell ref="C79:F79"/>
    <mergeCell ref="H79:I79"/>
    <mergeCell ref="C54:H56"/>
    <mergeCell ref="M55:M56"/>
    <mergeCell ref="N55:N56"/>
    <mergeCell ref="O55:O56"/>
    <mergeCell ref="O46:O47"/>
    <mergeCell ref="L54:N54"/>
    <mergeCell ref="B50:H50"/>
    <mergeCell ref="I54:K54"/>
    <mergeCell ref="I55:I56"/>
    <mergeCell ref="K55:K56"/>
    <mergeCell ref="L55:L56"/>
    <mergeCell ref="C66:H66"/>
    <mergeCell ref="H94:I94"/>
    <mergeCell ref="H82:I82"/>
    <mergeCell ref="C82:F82"/>
    <mergeCell ref="B87:R87"/>
    <mergeCell ref="P88:R88"/>
    <mergeCell ref="H90:I90"/>
    <mergeCell ref="H83:I83"/>
    <mergeCell ref="C83:F83"/>
    <mergeCell ref="J71:L71"/>
    <mergeCell ref="N1:R1"/>
    <mergeCell ref="C29:R29"/>
    <mergeCell ref="B2:R2"/>
    <mergeCell ref="B3:R3"/>
    <mergeCell ref="D8:O8"/>
    <mergeCell ref="C10:D10"/>
    <mergeCell ref="B13:Q13"/>
    <mergeCell ref="B15:C15"/>
    <mergeCell ref="B23:C23"/>
    <mergeCell ref="D23:R23"/>
    <mergeCell ref="D15:R15"/>
    <mergeCell ref="F10:G10"/>
    <mergeCell ref="D20:R20"/>
    <mergeCell ref="B16:C16"/>
    <mergeCell ref="D16:R16"/>
    <mergeCell ref="B17:C17"/>
    <mergeCell ref="D17:R17"/>
    <mergeCell ref="B18:C18"/>
    <mergeCell ref="B19:C19"/>
    <mergeCell ref="B20:C20"/>
    <mergeCell ref="D21:R21"/>
    <mergeCell ref="B30:R30"/>
    <mergeCell ref="B34:D34"/>
    <mergeCell ref="E34:R34"/>
    <mergeCell ref="B35:D35"/>
    <mergeCell ref="B38:D38"/>
    <mergeCell ref="B33:D33"/>
    <mergeCell ref="E33:R33"/>
    <mergeCell ref="E35:R35"/>
    <mergeCell ref="B36:D36"/>
    <mergeCell ref="B24:C24"/>
    <mergeCell ref="D24:R24"/>
    <mergeCell ref="B41:D41"/>
    <mergeCell ref="E41:R41"/>
    <mergeCell ref="O45:Q45"/>
    <mergeCell ref="N46:N47"/>
    <mergeCell ref="I46:I47"/>
    <mergeCell ref="C45:H47"/>
    <mergeCell ref="E36:R36"/>
    <mergeCell ref="B37:D37"/>
    <mergeCell ref="C48:H48"/>
    <mergeCell ref="B67:H67"/>
    <mergeCell ref="B68:Q68"/>
    <mergeCell ref="B42:D42"/>
    <mergeCell ref="E42:R42"/>
    <mergeCell ref="P55:P56"/>
    <mergeCell ref="Q55:Q56"/>
    <mergeCell ref="C57:H57"/>
    <mergeCell ref="C65:H65"/>
    <mergeCell ref="C49:H49"/>
    <mergeCell ref="B54:B56"/>
    <mergeCell ref="H106:I106"/>
    <mergeCell ref="C109:F109"/>
    <mergeCell ref="H109:I109"/>
    <mergeCell ref="B104:R104"/>
    <mergeCell ref="C105:F105"/>
    <mergeCell ref="H105:I105"/>
    <mergeCell ref="J105:L105"/>
    <mergeCell ref="M105:O105"/>
    <mergeCell ref="B427:L427"/>
    <mergeCell ref="C100:F100"/>
    <mergeCell ref="H100:I100"/>
    <mergeCell ref="C103:F103"/>
    <mergeCell ref="H103:I103"/>
    <mergeCell ref="B300:R300"/>
    <mergeCell ref="C130:R130"/>
    <mergeCell ref="J111:L111"/>
    <mergeCell ref="M111:O111"/>
    <mergeCell ref="P111:R111"/>
    <mergeCell ref="H107:I107"/>
    <mergeCell ref="C108:F108"/>
    <mergeCell ref="C299:F299"/>
    <mergeCell ref="H299:I299"/>
    <mergeCell ref="C139:F139"/>
    <mergeCell ref="H139:I139"/>
    <mergeCell ref="C131:F131"/>
    <mergeCell ref="H118:I118"/>
    <mergeCell ref="H190:I190"/>
    <mergeCell ref="H191:I191"/>
    <mergeCell ref="H192:I192"/>
    <mergeCell ref="C106:F106"/>
    <mergeCell ref="H111:I111"/>
    <mergeCell ref="H131:I131"/>
    <mergeCell ref="C132:F132"/>
    <mergeCell ref="H132:I132"/>
    <mergeCell ref="B133:R133"/>
    <mergeCell ref="C113:F113"/>
    <mergeCell ref="H113:I113"/>
    <mergeCell ref="C114:F114"/>
    <mergeCell ref="H114:I114"/>
    <mergeCell ref="C298:F298"/>
    <mergeCell ref="H298:I298"/>
    <mergeCell ref="B297:R297"/>
    <mergeCell ref="H293:I293"/>
    <mergeCell ref="B294:R294"/>
    <mergeCell ref="C118:F118"/>
    <mergeCell ref="B115:R115"/>
    <mergeCell ref="C116:F116"/>
    <mergeCell ref="H116:I116"/>
    <mergeCell ref="C117:F117"/>
    <mergeCell ref="H117:I117"/>
    <mergeCell ref="P105:R105"/>
    <mergeCell ref="B110:R110"/>
    <mergeCell ref="C111:F111"/>
    <mergeCell ref="C112:F112"/>
    <mergeCell ref="H112:I112"/>
    <mergeCell ref="C76:R76"/>
    <mergeCell ref="B75:R75"/>
    <mergeCell ref="C78:F78"/>
    <mergeCell ref="H154:I154"/>
    <mergeCell ref="C156:F156"/>
    <mergeCell ref="H156:I156"/>
    <mergeCell ref="C77:F77"/>
    <mergeCell ref="H77:I77"/>
    <mergeCell ref="C84:F84"/>
    <mergeCell ref="H84:I84"/>
    <mergeCell ref="C190:F190"/>
    <mergeCell ref="C191:F191"/>
    <mergeCell ref="C192:F192"/>
    <mergeCell ref="B197:R197"/>
    <mergeCell ref="C204:F204"/>
    <mergeCell ref="H204:I204"/>
    <mergeCell ref="C198:F198"/>
    <mergeCell ref="H198:I198"/>
    <mergeCell ref="J198:L198"/>
    <mergeCell ref="M198:O198"/>
    <mergeCell ref="C207:F207"/>
    <mergeCell ref="C208:F208"/>
    <mergeCell ref="C209:F209"/>
    <mergeCell ref="C210:F210"/>
    <mergeCell ref="C211:F211"/>
    <mergeCell ref="C212:F212"/>
    <mergeCell ref="C213:F213"/>
    <mergeCell ref="C214:F214"/>
    <mergeCell ref="C215:F215"/>
    <mergeCell ref="C216:F216"/>
    <mergeCell ref="C217:F217"/>
    <mergeCell ref="C218:F218"/>
    <mergeCell ref="C219:F219"/>
    <mergeCell ref="C220:F220"/>
    <mergeCell ref="C221:F221"/>
    <mergeCell ref="C222:F222"/>
    <mergeCell ref="C223:F223"/>
    <mergeCell ref="H232:I232"/>
    <mergeCell ref="C228:F228"/>
    <mergeCell ref="H228:I228"/>
    <mergeCell ref="H229:I229"/>
    <mergeCell ref="H230:I230"/>
    <mergeCell ref="H208:I208"/>
    <mergeCell ref="H209:I209"/>
    <mergeCell ref="H210:I210"/>
    <mergeCell ref="H211:I211"/>
    <mergeCell ref="H212:I212"/>
    <mergeCell ref="H213:I213"/>
    <mergeCell ref="H214:I214"/>
    <mergeCell ref="H215:I215"/>
    <mergeCell ref="H216:I216"/>
    <mergeCell ref="H217:I217"/>
    <mergeCell ref="H218:I218"/>
    <mergeCell ref="H219:I219"/>
    <mergeCell ref="H220:I220"/>
    <mergeCell ref="H221:I221"/>
    <mergeCell ref="H222:I222"/>
    <mergeCell ref="H223:I223"/>
    <mergeCell ref="C227:F227"/>
    <mergeCell ref="H227:I227"/>
    <mergeCell ref="B224:R224"/>
    <mergeCell ref="C225:F225"/>
    <mergeCell ref="H225:I225"/>
    <mergeCell ref="J225:L225"/>
    <mergeCell ref="C232:F232"/>
    <mergeCell ref="H234:I234"/>
    <mergeCell ref="H235:I235"/>
    <mergeCell ref="C234:F234"/>
    <mergeCell ref="C235:F235"/>
    <mergeCell ref="H237:I237"/>
    <mergeCell ref="C236:F236"/>
    <mergeCell ref="H236:I236"/>
    <mergeCell ref="H238:I238"/>
    <mergeCell ref="C237:F237"/>
    <mergeCell ref="C238:F238"/>
    <mergeCell ref="H240:I240"/>
    <mergeCell ref="H241:I241"/>
    <mergeCell ref="C240:F240"/>
    <mergeCell ref="C241:F241"/>
    <mergeCell ref="C239:F239"/>
    <mergeCell ref="H239:I239"/>
    <mergeCell ref="H247:I247"/>
    <mergeCell ref="H248:I248"/>
    <mergeCell ref="C245:F245"/>
    <mergeCell ref="C246:F246"/>
    <mergeCell ref="C247:F247"/>
    <mergeCell ref="C248:F248"/>
    <mergeCell ref="H249:I249"/>
    <mergeCell ref="H250:I250"/>
    <mergeCell ref="H251:I251"/>
    <mergeCell ref="C252:F252"/>
    <mergeCell ref="C251:F251"/>
    <mergeCell ref="C250:F250"/>
    <mergeCell ref="H261:I261"/>
    <mergeCell ref="H262:I262"/>
    <mergeCell ref="C261:F261"/>
    <mergeCell ref="C262:F262"/>
    <mergeCell ref="B268:R268"/>
    <mergeCell ref="B269:R269"/>
    <mergeCell ref="B263:R263"/>
    <mergeCell ref="C264:F264"/>
    <mergeCell ref="H264:I264"/>
    <mergeCell ref="C265:F265"/>
    <mergeCell ref="C287:F287"/>
    <mergeCell ref="C288:F288"/>
    <mergeCell ref="C289:F289"/>
    <mergeCell ref="H287:I287"/>
    <mergeCell ref="H288:I288"/>
    <mergeCell ref="H289:I289"/>
    <mergeCell ref="C339:F339"/>
    <mergeCell ref="C340:F340"/>
    <mergeCell ref="C341:F341"/>
    <mergeCell ref="H339:I339"/>
    <mergeCell ref="H340:I340"/>
    <mergeCell ref="H341:I341"/>
    <mergeCell ref="C343:F343"/>
    <mergeCell ref="H343:I343"/>
    <mergeCell ref="J343:L343"/>
    <mergeCell ref="M343:O343"/>
    <mergeCell ref="P343:R343"/>
    <mergeCell ref="B342:R342"/>
  </mergeCells>
  <printOptions/>
  <pageMargins left="0" right="0" top="0" bottom="0" header="0" footer="0"/>
  <pageSetup fitToHeight="9" horizontalDpi="300" verticalDpi="300" orientation="landscape" paperSize="9" scale="55" r:id="rId1"/>
  <rowBreaks count="8" manualBreakCount="8">
    <brk id="26" min="1" max="17" man="1"/>
    <brk id="117" min="1" max="17" man="1"/>
    <brk id="140" min="1" max="17" man="1"/>
    <brk id="195" min="1" max="17" man="1"/>
    <brk id="214" min="1" max="17" man="1"/>
    <brk id="246" min="1" max="17" man="1"/>
    <brk id="267" min="1" max="17" man="1"/>
    <brk id="300" min="1" max="17" man="1"/>
  </rowBreak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20" t="s">
        <v>294</v>
      </c>
      <c r="C1" s="20"/>
      <c r="D1" s="24"/>
      <c r="E1" s="24"/>
      <c r="F1" s="24"/>
    </row>
    <row r="2" spans="2:6" ht="12.75">
      <c r="B2" s="20" t="s">
        <v>295</v>
      </c>
      <c r="C2" s="20"/>
      <c r="D2" s="24"/>
      <c r="E2" s="24"/>
      <c r="F2" s="24"/>
    </row>
    <row r="3" spans="2:6" ht="12.75">
      <c r="B3" s="21"/>
      <c r="C3" s="21"/>
      <c r="D3" s="25"/>
      <c r="E3" s="25"/>
      <c r="F3" s="25"/>
    </row>
    <row r="4" spans="2:6" ht="51">
      <c r="B4" s="21" t="s">
        <v>296</v>
      </c>
      <c r="C4" s="21"/>
      <c r="D4" s="25"/>
      <c r="E4" s="25"/>
      <c r="F4" s="25"/>
    </row>
    <row r="5" spans="2:6" ht="12.75">
      <c r="B5" s="21"/>
      <c r="C5" s="21"/>
      <c r="D5" s="25"/>
      <c r="E5" s="25"/>
      <c r="F5" s="25"/>
    </row>
    <row r="6" spans="2:6" ht="25.5">
      <c r="B6" s="20" t="s">
        <v>297</v>
      </c>
      <c r="C6" s="20"/>
      <c r="D6" s="24"/>
      <c r="E6" s="24" t="s">
        <v>298</v>
      </c>
      <c r="F6" s="24" t="s">
        <v>299</v>
      </c>
    </row>
    <row r="7" spans="2:6" ht="13.5" thickBot="1">
      <c r="B7" s="21"/>
      <c r="C7" s="21"/>
      <c r="D7" s="25"/>
      <c r="E7" s="25"/>
      <c r="F7" s="25"/>
    </row>
    <row r="8" spans="2:6" ht="39" thickBot="1">
      <c r="B8" s="22" t="s">
        <v>300</v>
      </c>
      <c r="C8" s="23"/>
      <c r="D8" s="26"/>
      <c r="E8" s="26">
        <v>3</v>
      </c>
      <c r="F8" s="27" t="s">
        <v>301</v>
      </c>
    </row>
    <row r="9" spans="2:6" ht="12.75">
      <c r="B9" s="21"/>
      <c r="C9" s="21"/>
      <c r="D9" s="25"/>
      <c r="E9" s="25"/>
      <c r="F9" s="25"/>
    </row>
    <row r="10" spans="2:6" ht="12.75">
      <c r="B10" s="21"/>
      <c r="C10" s="21"/>
      <c r="D10" s="25"/>
      <c r="E10" s="25"/>
      <c r="F10" s="2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2021-02-12T08:58:46Z</cp:lastPrinted>
  <dcterms:modified xsi:type="dcterms:W3CDTF">2021-02-12T08:59:28Z</dcterms:modified>
  <cp:category/>
  <cp:version/>
  <cp:contentType/>
  <cp:contentStatus/>
</cp:coreProperties>
</file>